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iorgiorossato\Desktop\GIORGIO A.S.2019.2020.2021.2022 - 2022-2023 - 2023 -2024\Contrattazione d'istituto a.s. 2023.2024\"/>
    </mc:Choice>
  </mc:AlternateContent>
  <xr:revisionPtr revIDLastSave="0" documentId="13_ncr:1_{1468D582-FAE2-49F1-AC32-42C6F51EF3D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IEPILOGO" sheetId="1" r:id="rId1"/>
    <sheet name="DOCENTI" sheetId="2" r:id="rId2"/>
    <sheet name="FUNZ.STRUMENTALI" sheetId="3" r:id="rId3"/>
    <sheet name="ASSISTENTI AMMINISTRATIVI" sheetId="4" r:id="rId4"/>
    <sheet name="ASSISTENTI TECNICI" sheetId="5" r:id="rId5"/>
    <sheet name="COLLABORATORI SCOLASTICI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qrZFgMwSu9HB+5Bs0Ctz1f3AUT8Ym3RVA1g+iphyN0s="/>
    </ext>
  </extLst>
</workbook>
</file>

<file path=xl/calcChain.xml><?xml version="1.0" encoding="utf-8"?>
<calcChain xmlns="http://schemas.openxmlformats.org/spreadsheetml/2006/main">
  <c r="F27" i="4" l="1"/>
  <c r="D26" i="2" l="1"/>
  <c r="D27" i="2"/>
  <c r="D28" i="2"/>
  <c r="D29" i="2"/>
  <c r="D30" i="2"/>
  <c r="D31" i="2"/>
  <c r="D32" i="2"/>
  <c r="D33" i="2"/>
  <c r="D34" i="2"/>
  <c r="D35" i="2"/>
  <c r="D25" i="2"/>
  <c r="D36" i="2" l="1"/>
  <c r="F23" i="6"/>
  <c r="D21" i="6"/>
  <c r="D19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12" i="5"/>
  <c r="D11" i="5"/>
  <c r="D10" i="5"/>
  <c r="D9" i="5"/>
  <c r="F9" i="5" s="1"/>
  <c r="D8" i="5"/>
  <c r="D7" i="5"/>
  <c r="D6" i="5"/>
  <c r="D5" i="5"/>
  <c r="D4" i="5"/>
  <c r="D3" i="5"/>
  <c r="D14" i="1"/>
  <c r="D25" i="4"/>
  <c r="D24" i="4"/>
  <c r="D20" i="4"/>
  <c r="F20" i="4" s="1"/>
  <c r="D19" i="4"/>
  <c r="F19" i="4" s="1"/>
  <c r="D17" i="4"/>
  <c r="F17" i="4" s="1"/>
  <c r="D16" i="4"/>
  <c r="F16" i="4" s="1"/>
  <c r="D12" i="4"/>
  <c r="C9" i="3"/>
  <c r="C8" i="3"/>
  <c r="C7" i="3"/>
  <c r="C6" i="3"/>
  <c r="C10" i="3" s="1"/>
  <c r="I12" i="1" s="1"/>
  <c r="C5" i="3"/>
  <c r="C4" i="3"/>
  <c r="D42" i="2"/>
  <c r="D41" i="2"/>
  <c r="D40" i="2"/>
  <c r="D38" i="2"/>
  <c r="B9" i="1" s="1"/>
  <c r="F35" i="2"/>
  <c r="D22" i="2"/>
  <c r="D21" i="2"/>
  <c r="D20" i="2"/>
  <c r="D19" i="2"/>
  <c r="D18" i="2"/>
  <c r="D17" i="2"/>
  <c r="D16" i="2"/>
  <c r="D15" i="2"/>
  <c r="D14" i="2"/>
  <c r="D13" i="2"/>
  <c r="D12" i="2"/>
  <c r="D9" i="2"/>
  <c r="D8" i="2"/>
  <c r="D7" i="2"/>
  <c r="D6" i="2"/>
  <c r="D5" i="2"/>
  <c r="D4" i="2"/>
  <c r="D3" i="2"/>
  <c r="M18" i="1"/>
  <c r="M21" i="1" s="1"/>
  <c r="F16" i="1"/>
  <c r="D15" i="1"/>
  <c r="D13" i="1"/>
  <c r="D45" i="2" l="1"/>
  <c r="F45" i="2"/>
  <c r="B10" i="1" s="1"/>
  <c r="D23" i="2"/>
  <c r="D16" i="1"/>
  <c r="L12" i="1" s="1"/>
  <c r="F13" i="5"/>
  <c r="B13" i="1" s="1"/>
  <c r="F36" i="2"/>
  <c r="B8" i="1" s="1"/>
  <c r="F22" i="4"/>
  <c r="F28" i="4" s="1"/>
  <c r="F16" i="6"/>
  <c r="F23" i="2" l="1"/>
  <c r="F47" i="2" s="1"/>
  <c r="B14" i="1"/>
  <c r="F24" i="6"/>
  <c r="B15" i="1"/>
  <c r="B7" i="1" l="1"/>
  <c r="B11" i="1" s="1"/>
  <c r="B16" i="1"/>
  <c r="E15" i="1" s="1"/>
  <c r="E14" i="1" l="1"/>
  <c r="E13" i="1"/>
  <c r="L5" i="1"/>
  <c r="L8" i="1"/>
  <c r="I5" i="1"/>
  <c r="M6" i="1" s="1"/>
  <c r="E16" i="1" l="1"/>
  <c r="I8" i="1"/>
</calcChain>
</file>

<file path=xl/sharedStrings.xml><?xml version="1.0" encoding="utf-8"?>
<sst xmlns="http://schemas.openxmlformats.org/spreadsheetml/2006/main" count="200" uniqueCount="173">
  <si>
    <t>PROPOSTA CONTRATTO INTEGRATIVO I.I.S. CARLO E NELLO ROSSELLI A.S. 2023-2024</t>
  </si>
  <si>
    <t>TABELLA RIEPILOGO A.S. 2023/2024</t>
  </si>
  <si>
    <t>TOTALE BUDGET  FIS e Valorizzazione Personale Scol. incluse economie</t>
  </si>
  <si>
    <t>DOCENTI</t>
  </si>
  <si>
    <t>FIS</t>
  </si>
  <si>
    <t>FUNZIONI STRUMENTALI</t>
  </si>
  <si>
    <t>INCARICHI SPECIFICI</t>
  </si>
  <si>
    <t>% in itinere ATA</t>
  </si>
  <si>
    <t>% stabilita ATA</t>
  </si>
  <si>
    <t>Budget FIS Docenti</t>
  </si>
  <si>
    <t>Budget FIS ATA</t>
  </si>
  <si>
    <t>TOTALE SUPPORTO ORGANIZZATIVO</t>
  </si>
  <si>
    <t>TOTALE SUPPORTO DIDATTICO</t>
  </si>
  <si>
    <t xml:space="preserve">DA DISTRIBUIRE </t>
  </si>
  <si>
    <t>DA DISTRIBUIRE</t>
  </si>
  <si>
    <t>RESPONSABILI DI LABORATORIO</t>
  </si>
  <si>
    <t>AMPLIAMENTO OFFERTA FORMATIVA</t>
  </si>
  <si>
    <t>TOTALE PERSONALE DOCENTE</t>
  </si>
  <si>
    <t>Budget Funz Strum.li</t>
  </si>
  <si>
    <t xml:space="preserve">Budget I.S. </t>
  </si>
  <si>
    <t>ASSISTENTI TECNICI</t>
  </si>
  <si>
    <t>ASSISTENTI AMMINISTRATIVI</t>
  </si>
  <si>
    <t>COLLABORATORI SCOLASTICI</t>
  </si>
  <si>
    <t>INDENNITA' DI DIREZIONE D.S.G.A.</t>
  </si>
  <si>
    <t>a)</t>
  </si>
  <si>
    <t>TOTALE PERSONALE ATA</t>
  </si>
  <si>
    <t>INDENNITA' PARAMETRO FISSO</t>
  </si>
  <si>
    <t>DIFFERENZA CIA - D.S.G.A.</t>
  </si>
  <si>
    <t>TOTALE</t>
  </si>
  <si>
    <t>b)</t>
  </si>
  <si>
    <t>lettera c)</t>
  </si>
  <si>
    <t>c)</t>
  </si>
  <si>
    <t>SOSTITUZIONE D.S.G.A.</t>
  </si>
  <si>
    <t>d)</t>
  </si>
  <si>
    <t>a+b+c+d</t>
  </si>
  <si>
    <t xml:space="preserve">Latina, </t>
  </si>
  <si>
    <t>APPUNTI</t>
  </si>
  <si>
    <t xml:space="preserve">Nella scuola sono presenti n. 2 assistenti amministrativi con prime posizioni economica </t>
  </si>
  <si>
    <t>116.179,95 - Assegnazione FIS 2023/24</t>
  </si>
  <si>
    <t>35.692,20 - Economie FIS 2022/2023</t>
  </si>
  <si>
    <t>26.456,79 - Assegnazione Val.Pers.Scol.2023/24</t>
  </si>
  <si>
    <t>10.551,51 - Economie Val.Pers.Scol.2022/23</t>
  </si>
  <si>
    <t>13.223,27 - Economie Ore Eccedenti 2022/23</t>
  </si>
  <si>
    <t>9.990,00 - IND.DI DIREZIONE DSGA</t>
  </si>
  <si>
    <t>827,50 - SOSTITUTO DSGA</t>
  </si>
  <si>
    <t>1714,20 - DIFFERENZA CIA PER DSGA FF</t>
  </si>
  <si>
    <t>750,00 - LETTERA C)</t>
  </si>
  <si>
    <t xml:space="preserve">DOCENTI </t>
  </si>
  <si>
    <t>SUPPORTO ORGANIZZATIVO</t>
  </si>
  <si>
    <t>n.Persone/Locali lab.</t>
  </si>
  <si>
    <t>n. Ore</t>
  </si>
  <si>
    <t>Totale Ore</t>
  </si>
  <si>
    <t>Costo Orario</t>
  </si>
  <si>
    <t>Lordo Dipendente</t>
  </si>
  <si>
    <t xml:space="preserve">Responsabili Dipartimento </t>
  </si>
  <si>
    <t>SUPPORTO ALLA DIDATTICA</t>
  </si>
  <si>
    <t>TOTALE SUPPORTO ALLA DIDATTICA</t>
  </si>
  <si>
    <t>Responsabili di Laboratorio</t>
  </si>
  <si>
    <t>AMPLIAMENTO DELL'OFFERTA FORMATIVA</t>
  </si>
  <si>
    <t>Docenti del Team 38.50€ l'ora</t>
  </si>
  <si>
    <t>Recupero e consolidamento</t>
  </si>
  <si>
    <t>Corsi di Recupero Estivi</t>
  </si>
  <si>
    <t>potenziamento informatica classi 5 inf</t>
  </si>
  <si>
    <t>Totali Attività di Ampliamento dell'Offerta Formativa</t>
  </si>
  <si>
    <t>TOTALE FIS DOCENTI</t>
  </si>
  <si>
    <t>F.S.</t>
  </si>
  <si>
    <t>Unità</t>
  </si>
  <si>
    <t>Area 1 - P.T.O.F.</t>
  </si>
  <si>
    <t>Area 2 - Arte e Culture</t>
  </si>
  <si>
    <t>Area 3 - Supporto ai docenti</t>
  </si>
  <si>
    <t>Area 4 - Supporto agli alunni</t>
  </si>
  <si>
    <t>Area 5 - Orientamento</t>
  </si>
  <si>
    <t>Area 6 - Inclusione e Integrazione</t>
  </si>
  <si>
    <t>Compensi forfettari</t>
  </si>
  <si>
    <t>unità</t>
  </si>
  <si>
    <t>ore</t>
  </si>
  <si>
    <t>totale ore</t>
  </si>
  <si>
    <t>compenso unitario</t>
  </si>
  <si>
    <t>Maggior carico di lavoro derivante dagli adempimenti connessi alle disposizioni in materia di digitalizzazione e dematerializzazione dei flussi gestionali ed amministrativi mediante adeguamento delle procedure agli applicativi di segreteria (Segreteria Digitale Axios)</t>
  </si>
  <si>
    <t>Maggior carico di lavoro prestazioni lavorative aggiuntive per esigenze straordinarie</t>
  </si>
  <si>
    <t>Totale FIS Assistenti Amministrativi</t>
  </si>
  <si>
    <t>Incarichi specifici Art. 47</t>
  </si>
  <si>
    <t>Totale Incarichi specifici</t>
  </si>
  <si>
    <t>TOTALE FIS + I.S.</t>
  </si>
  <si>
    <t>Maggior carico di lavoro sostituzione colleghi assenti</t>
  </si>
  <si>
    <t xml:space="preserve">Maggior carico di lavoro per supporto agli esami di stato e scrutini </t>
  </si>
  <si>
    <t>Maggior carico di lavoro per interventi urgenti di manutenzione attrezzature tutti i laboratori</t>
  </si>
  <si>
    <t>Totale FIS Assistenti Tecnici</t>
  </si>
  <si>
    <t>Maggior carico di lavoro per organizzazione del lavoro (attività di front office: reception-centralino-rapporti con l’utenza – attività di back office: duplicazione atti collaborazione con uffici di segreteria e vicepresidenza) - Tommasella</t>
  </si>
  <si>
    <t xml:space="preserve">Maggior carico di lavoro per sostituzione vigilanza  collega assente durante l’orario di servizio </t>
  </si>
  <si>
    <t>Maggior carico di lavoro per attività di tutela della salute e della sicurezza, vigilanza e pulizia, sanificazione</t>
  </si>
  <si>
    <t>Maggior carico di lavoro sostituzioni colleghi assenti</t>
  </si>
  <si>
    <t>Maggior carico di lavoro prestazioni aggiuntive per esigenze straordinarie</t>
  </si>
  <si>
    <t>Totale FIS COLLABORATORI SCOLASTICI</t>
  </si>
  <si>
    <t xml:space="preserve">Integrazioni progressioni professionali </t>
  </si>
  <si>
    <t>Incarichi specifici ex Art.47</t>
  </si>
  <si>
    <t xml:space="preserve">Progetto ausilio particolare agli alunni diversamente abili sede Est </t>
  </si>
  <si>
    <t>Supporto assistenza autoambulanza</t>
  </si>
  <si>
    <t>Progetto Primo Soccorso</t>
  </si>
  <si>
    <t>Verifica mensile cassette di pronto soccorso ed estintori tutte le sedi</t>
  </si>
  <si>
    <t>Incarichi specifici</t>
  </si>
  <si>
    <t>Totale FIS + I.S.</t>
  </si>
  <si>
    <t>Latina, 14/06/2024</t>
  </si>
  <si>
    <t>Commissione Elettorale (2 docenti, 2 genitori e 1 A.T.A da rieleggere ogni 2 anni)</t>
  </si>
  <si>
    <r>
      <t xml:space="preserve">Segretari-Coordinatori Classi  2-3-4                                        </t>
    </r>
    <r>
      <rPr>
        <sz val="9"/>
        <color rgb="FFFF0000"/>
        <rFont val="Verdana"/>
        <family val="2"/>
      </rPr>
      <t xml:space="preserve">  50 = diurno 46 e 4 serale</t>
    </r>
  </si>
  <si>
    <r>
      <t xml:space="preserve">Segretari-Coordinatori Classi quinte e prime                            </t>
    </r>
    <r>
      <rPr>
        <sz val="9"/>
        <color rgb="FFFF0000"/>
        <rFont val="Verdana"/>
        <family val="2"/>
      </rPr>
      <t xml:space="preserve">  14 quinte diurno + 1 serale e  19 prime diurno  </t>
    </r>
    <r>
      <rPr>
        <sz val="9"/>
        <color theme="1"/>
        <rFont val="Verdana"/>
        <family val="2"/>
      </rPr>
      <t xml:space="preserve">                   </t>
    </r>
  </si>
  <si>
    <r>
      <t>Progetti Didattici 32 a 17.50 referenti - 14</t>
    </r>
    <r>
      <rPr>
        <b/>
        <sz val="9"/>
        <color theme="0"/>
        <rFont val="Verdana"/>
        <family val="2"/>
      </rPr>
      <t xml:space="preserve"> referenti a 19,20 - 37 docenti a 38,50  </t>
    </r>
  </si>
  <si>
    <t>Docenti</t>
  </si>
  <si>
    <t>Ata</t>
  </si>
  <si>
    <t>Vicepresidenza ex art. 88 -</t>
  </si>
  <si>
    <t xml:space="preserve">Vicepresidenza Staff ex L. 107/2015 per il supporto didattico-organizzativo </t>
  </si>
  <si>
    <t xml:space="preserve">Commissione orario </t>
  </si>
  <si>
    <t>Supporto didattico-organizzativo per il serale</t>
  </si>
  <si>
    <t xml:space="preserve">Tutor Patto Formativo Individuale - Serale - </t>
  </si>
  <si>
    <t>Supporto organizzativo per la partecipazione democratica alla vita scolastica (assemblee, comitati e incontri pubblici )</t>
  </si>
  <si>
    <t xml:space="preserve">Commissione Esami Integrativi ed Esami d'Idoneità </t>
  </si>
  <si>
    <t>Commissione Area 1 - PTOF RAV PDM Rendicontazione Sociale</t>
  </si>
  <si>
    <t>Commissione Area 2 - Arte e Cultura</t>
  </si>
  <si>
    <t>Commissione Area 3 - Supporto ai docenti</t>
  </si>
  <si>
    <t xml:space="preserve">Commissione Area 4 - Supporto agli alunni - Bullismo - Cyberbullismo - Corsi di recupero - </t>
  </si>
  <si>
    <t xml:space="preserve">Commissione Area 5 - Orientamento </t>
  </si>
  <si>
    <t>Commissione ITS Academy -</t>
  </si>
  <si>
    <t xml:space="preserve">Commissione Fund Raising bandi e progettazione finanziata da soggetti pubblici e privati - </t>
  </si>
  <si>
    <t>Supporto didattico organizzativo per il potenziamento dell'Ufficio Tecnico -</t>
  </si>
  <si>
    <t xml:space="preserve">Commissione Area 6 - Inclusione Integrazione e Intercultura </t>
  </si>
  <si>
    <t xml:space="preserve">10 Tutor per 16 docenti neoimmessi in ruolo                                                                                                                                             </t>
  </si>
  <si>
    <t xml:space="preserve">Responsabile Ufficio Tecnico - </t>
  </si>
  <si>
    <t xml:space="preserve">Commissione Viaggi - </t>
  </si>
  <si>
    <t xml:space="preserve">Team Digitale - </t>
  </si>
  <si>
    <t xml:space="preserve">Coordinatore Invalsi - </t>
  </si>
  <si>
    <t>Commissione Invalsi -</t>
  </si>
  <si>
    <r>
      <t xml:space="preserve">Commissione Grafica e Comunicazione </t>
    </r>
    <r>
      <rPr>
        <sz val="9"/>
        <color rgb="FFFF0000"/>
        <rFont val="Verdana"/>
        <family val="2"/>
      </rPr>
      <t xml:space="preserve"> </t>
    </r>
  </si>
  <si>
    <t xml:space="preserve">Commissione Progetti Musica e Spettacolo </t>
  </si>
  <si>
    <t xml:space="preserve">Commissione Biblioteche </t>
  </si>
  <si>
    <t xml:space="preserve">Commissione Recupero Consolidamento </t>
  </si>
  <si>
    <t>Progetto supporto infortuni INAIL personale scolstico</t>
  </si>
  <si>
    <t>2.885,76 - Economie Aree a Rischio 2022/2023</t>
  </si>
  <si>
    <t>193,421,98 - TOT.RISORSE 2023/2024</t>
  </si>
  <si>
    <t>204.989,58 -</t>
  </si>
  <si>
    <t xml:space="preserve">Maggior carico di lavoro per tutoraggio colleghi inesperti </t>
  </si>
  <si>
    <t>Maggior carico di lavoro anagrafe vaccinale</t>
  </si>
  <si>
    <r>
      <t>Supporto al Team dell'Inclusione</t>
    </r>
    <r>
      <rPr>
        <sz val="8"/>
        <color rgb="FFFF0000"/>
        <rFont val="Verdana"/>
        <family val="2"/>
      </rPr>
      <t xml:space="preserve"> </t>
    </r>
  </si>
  <si>
    <t xml:space="preserve">Maggior carico di lavoro derivante dalla particolare complessità della scuola ubicata su tre sedi distinte per interscambiabilità dei ruoli e sostituzione colleghi assenti </t>
  </si>
  <si>
    <t xml:space="preserve">Maggior carico di lavoro per supporto al D.S.G.A. pubblicazioni all'Albo Pretorio e ad Amministrazione Trasparente </t>
  </si>
  <si>
    <t xml:space="preserve">Maggior carico di lavoro per supporto DS/DSGA per elaborazione pratiche relative alle procedure di acquisti beni e servizi </t>
  </si>
  <si>
    <t xml:space="preserve">Maggior carico di lavoro per supporto DS redazione organico docenti/alunni </t>
  </si>
  <si>
    <t xml:space="preserve">Maggior carico di lavoro per viaggi d'istruzione e visite didattiche </t>
  </si>
  <si>
    <t>Maggior carico di lavoro per trasmissioni telematiche IRAP, 770, CU, F24</t>
  </si>
  <si>
    <r>
      <t>Maggior carico di lavoro per pratiche arretrate TFR e TFS</t>
    </r>
    <r>
      <rPr>
        <sz val="8"/>
        <color rgb="FFFF0000"/>
        <rFont val="Verdana"/>
        <family val="2"/>
      </rPr>
      <t xml:space="preserve"> </t>
    </r>
  </si>
  <si>
    <t xml:space="preserve">Maggior carico di lavoro per supporto all’ufficio personale per gestione presenze personale ATA – Badge e supporto al D.S.G.A. per disposizioni di servizio al personale ATA </t>
  </si>
  <si>
    <t xml:space="preserve">Maggior carico di lavoro per iscrizioni corsi serali - </t>
  </si>
  <si>
    <r>
      <t>Progetto supporto alla Commisssione Tecnico-Inventariale -</t>
    </r>
    <r>
      <rPr>
        <sz val="8"/>
        <color rgb="FFFF0000"/>
        <rFont val="Verdana"/>
        <family val="2"/>
      </rPr>
      <t xml:space="preserve"> </t>
    </r>
  </si>
  <si>
    <t xml:space="preserve">Progetto supporto staff dirigenza per gestione attività progettuali inserite nel  PTOF come preparazione registri, timesheet, monitoraggi, ecc. </t>
  </si>
  <si>
    <t xml:space="preserve">Progetto sviluppo tabella Excel pubblicazione circolari in Amministrazione Trasparente </t>
  </si>
  <si>
    <t xml:space="preserve">Progetto supporto attività INVALSI </t>
  </si>
  <si>
    <t xml:space="preserve">Maggior carico di lavoro per interventi urgenti di manutenzione smartboard tutte le sedi - </t>
  </si>
  <si>
    <t xml:space="preserve">Maggior carico di lavoro tecnico per supporto  aula magna - </t>
  </si>
  <si>
    <t xml:space="preserve">Intensificazione maggior carico di lavoro doppio laboratorio - </t>
  </si>
  <si>
    <t xml:space="preserve">Progetto Supporto al Collaudo attrezzature- </t>
  </si>
  <si>
    <t xml:space="preserve">Progetto Assistenza Tecnica ai corsi serali </t>
  </si>
  <si>
    <t xml:space="preserve">Progetto Manutenzione Straordinaria Meccanica - </t>
  </si>
  <si>
    <t xml:space="preserve">Progetto di supporto tecnico-informatico al Team Digitale e all'Amministratore di Rete </t>
  </si>
  <si>
    <t xml:space="preserve">Maggior carico di lavoro per gestione fotocopiatrici tutte le sedi - </t>
  </si>
  <si>
    <t xml:space="preserve">Maggior carico di lavoro sostituzioni front office tutte le sedi - </t>
  </si>
  <si>
    <t xml:space="preserve">Maggior carico di lavoro GDPR - </t>
  </si>
  <si>
    <t xml:space="preserve">Maggior carico di lavoro per supporto U.T. gestione Magazzino sede Ovest - </t>
  </si>
  <si>
    <t xml:space="preserve">Maggior carico di lavoro per reperibilità tutte le sedi - </t>
  </si>
  <si>
    <t>Progetto assistenza iscrizioni corsi serale -</t>
  </si>
  <si>
    <t xml:space="preserve">Progetto di coordinamento CC.SS. - </t>
  </si>
  <si>
    <t>Gestione magazzino</t>
  </si>
  <si>
    <t xml:space="preserve">Progetto supporto a D.S. e D.S.G.A. cura atti iter di selezione e di gara - </t>
  </si>
  <si>
    <t xml:space="preserve">Progetto supporto telematico di assistenza all'attività amministrativa di segreteria - </t>
  </si>
  <si>
    <t xml:space="preserve">Progetto supporto a D.S. e D.S.G.A. convocazioni riunioni OO.CC. e cura dei libri dei verbali di CD e CDI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</si>
</sst>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#,##0.00\ &quot;€&quot;;[Red]#,##0.00\ &quot;€&quot;"/>
    <numFmt numFmtId="166" formatCode="#,##0.00\ &quot;€&quot;"/>
    <numFmt numFmtId="167" formatCode="0.00;[Red]0.00"/>
    <numFmt numFmtId="168" formatCode="&quot;€&quot;\ #,##0.00"/>
  </numFmts>
  <fonts count="51" x14ac:knownFonts="1">
    <font>
      <sz val="11"/>
      <color theme="1"/>
      <name val="Calibri"/>
      <scheme val="minor"/>
    </font>
    <font>
      <b/>
      <sz val="20"/>
      <color theme="0"/>
      <name val="Calibri"/>
    </font>
    <font>
      <sz val="11"/>
      <name val="Calibri"/>
    </font>
    <font>
      <sz val="11"/>
      <color theme="1"/>
      <name val="Times New Roman"/>
    </font>
    <font>
      <b/>
      <sz val="20"/>
      <color theme="1"/>
      <name val="Times New Roman"/>
    </font>
    <font>
      <b/>
      <sz val="11"/>
      <color theme="1"/>
      <name val="Times New Roman"/>
    </font>
    <font>
      <sz val="20"/>
      <color theme="1"/>
      <name val="Times New Roman"/>
    </font>
    <font>
      <b/>
      <sz val="8"/>
      <color theme="1"/>
      <name val="Times New Roman"/>
    </font>
    <font>
      <sz val="11"/>
      <color theme="1"/>
      <name val="Calibri"/>
    </font>
    <font>
      <b/>
      <sz val="11"/>
      <color rgb="FFFF0000"/>
      <name val="Times New Roman"/>
    </font>
    <font>
      <b/>
      <sz val="12"/>
      <color rgb="FFFF0000"/>
      <name val="Times New Roman"/>
    </font>
    <font>
      <b/>
      <sz val="11"/>
      <color theme="1"/>
      <name val="Calibri"/>
    </font>
    <font>
      <b/>
      <sz val="9"/>
      <color rgb="FFFF0000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4"/>
      <color theme="1"/>
      <name val="Calibri"/>
    </font>
    <font>
      <sz val="11"/>
      <color theme="1"/>
      <name val="Calibri"/>
      <scheme val="minor"/>
    </font>
    <font>
      <sz val="20"/>
      <color theme="1"/>
      <name val="Calibri"/>
    </font>
    <font>
      <b/>
      <sz val="20"/>
      <color theme="0"/>
      <name val="Verdana"/>
    </font>
    <font>
      <sz val="12"/>
      <color rgb="FFFF0000"/>
      <name val="Times New Roman"/>
    </font>
    <font>
      <b/>
      <sz val="11"/>
      <color rgb="FFFF0000"/>
      <name val="Calibri"/>
    </font>
    <font>
      <b/>
      <sz val="14"/>
      <color rgb="FFFF0000"/>
      <name val="Verdana"/>
    </font>
    <font>
      <sz val="14"/>
      <color rgb="FFFF0000"/>
      <name val="Verdana"/>
    </font>
    <font>
      <sz val="11"/>
      <color theme="1"/>
      <name val="Verdana"/>
    </font>
    <font>
      <sz val="11"/>
      <color rgb="FFFF0000"/>
      <name val="Calibri"/>
    </font>
    <font>
      <b/>
      <sz val="5"/>
      <color rgb="FFFF0000"/>
      <name val="Calibri"/>
    </font>
    <font>
      <b/>
      <sz val="11"/>
      <color theme="1"/>
      <name val="Verdana"/>
    </font>
    <font>
      <sz val="11"/>
      <color rgb="FFFF0000"/>
      <name val="Verdana"/>
    </font>
    <font>
      <b/>
      <sz val="11"/>
      <color rgb="FFFF0000"/>
      <name val="Verdana"/>
    </font>
    <font>
      <sz val="11"/>
      <color theme="1"/>
      <name val="Arial"/>
    </font>
    <font>
      <sz val="12"/>
      <color theme="1"/>
      <name val="Times New Roman"/>
      <family val="1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11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Calibri"/>
      <family val="2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Verdana"/>
      <family val="2"/>
    </font>
    <font>
      <sz val="9"/>
      <color rgb="FFFF0000"/>
      <name val="Times New Roman"/>
      <family val="1"/>
    </font>
    <font>
      <b/>
      <sz val="9"/>
      <color theme="1"/>
      <name val="Calibri"/>
      <family val="2"/>
    </font>
    <font>
      <sz val="9"/>
      <color theme="0"/>
      <name val="Verdana"/>
      <family val="2"/>
    </font>
    <font>
      <sz val="9"/>
      <color rgb="FFBFBFBF"/>
      <name val="Verdana"/>
      <family val="2"/>
    </font>
    <font>
      <b/>
      <sz val="9"/>
      <color rgb="FFFF0000"/>
      <name val="Calibri"/>
      <family val="2"/>
    </font>
    <font>
      <sz val="20"/>
      <color theme="1"/>
      <name val="Times New Roman"/>
      <family val="1"/>
    </font>
    <font>
      <sz val="12"/>
      <color rgb="FFFF0000"/>
      <name val="Verdana"/>
    </font>
  </fonts>
  <fills count="11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607F1"/>
        <bgColor rgb="FFF607F1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auto="1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3" fillId="0" borderId="0" xfId="0" applyFont="1"/>
    <xf numFmtId="0" fontId="5" fillId="0" borderId="10" xfId="0" applyFont="1" applyBorder="1"/>
    <xf numFmtId="9" fontId="6" fillId="0" borderId="12" xfId="0" applyNumberFormat="1" applyFont="1" applyBorder="1" applyAlignment="1">
      <alignment horizontal="center"/>
    </xf>
    <xf numFmtId="9" fontId="6" fillId="0" borderId="13" xfId="0" applyNumberFormat="1" applyFont="1" applyBorder="1"/>
    <xf numFmtId="0" fontId="7" fillId="0" borderId="14" xfId="0" applyFont="1" applyBorder="1" applyAlignment="1">
      <alignment wrapText="1"/>
    </xf>
    <xf numFmtId="0" fontId="8" fillId="0" borderId="0" xfId="0" applyFont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164" fontId="9" fillId="0" borderId="20" xfId="0" applyNumberFormat="1" applyFont="1" applyBorder="1"/>
    <xf numFmtId="165" fontId="9" fillId="0" borderId="21" xfId="0" applyNumberFormat="1" applyFont="1" applyBorder="1"/>
    <xf numFmtId="165" fontId="10" fillId="0" borderId="22" xfId="0" applyNumberFormat="1" applyFont="1" applyBorder="1"/>
    <xf numFmtId="0" fontId="11" fillId="0" borderId="0" xfId="0" applyFont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0" xfId="0" applyFont="1"/>
    <xf numFmtId="0" fontId="5" fillId="0" borderId="23" xfId="0" applyFont="1" applyBorder="1"/>
    <xf numFmtId="0" fontId="5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/>
    <xf numFmtId="0" fontId="3" fillId="0" borderId="27" xfId="0" applyFont="1" applyBorder="1"/>
    <xf numFmtId="0" fontId="3" fillId="0" borderId="18" xfId="0" applyFont="1" applyBorder="1"/>
    <xf numFmtId="0" fontId="3" fillId="0" borderId="29" xfId="0" applyFont="1" applyBorder="1"/>
    <xf numFmtId="0" fontId="3" fillId="0" borderId="23" xfId="0" applyFont="1" applyBorder="1"/>
    <xf numFmtId="0" fontId="5" fillId="0" borderId="25" xfId="0" applyFont="1" applyBorder="1"/>
    <xf numFmtId="164" fontId="5" fillId="0" borderId="26" xfId="0" applyNumberFormat="1" applyFont="1" applyBorder="1"/>
    <xf numFmtId="164" fontId="9" fillId="0" borderId="26" xfId="0" applyNumberFormat="1" applyFont="1" applyBorder="1"/>
    <xf numFmtId="0" fontId="5" fillId="0" borderId="27" xfId="0" applyFont="1" applyBorder="1"/>
    <xf numFmtId="0" fontId="12" fillId="0" borderId="30" xfId="0" applyFont="1" applyBorder="1"/>
    <xf numFmtId="165" fontId="9" fillId="0" borderId="12" xfId="0" applyNumberFormat="1" applyFont="1" applyBorder="1"/>
    <xf numFmtId="0" fontId="5" fillId="0" borderId="11" xfId="0" applyFont="1" applyBorder="1"/>
    <xf numFmtId="166" fontId="9" fillId="0" borderId="12" xfId="0" applyNumberFormat="1" applyFont="1" applyBorder="1"/>
    <xf numFmtId="9" fontId="3" fillId="0" borderId="26" xfId="0" applyNumberFormat="1" applyFont="1" applyBorder="1"/>
    <xf numFmtId="10" fontId="3" fillId="0" borderId="27" xfId="0" applyNumberFormat="1" applyFont="1" applyBorder="1"/>
    <xf numFmtId="10" fontId="3" fillId="0" borderId="18" xfId="0" applyNumberFormat="1" applyFont="1" applyBorder="1"/>
    <xf numFmtId="165" fontId="8" fillId="0" borderId="0" xfId="0" applyNumberFormat="1" applyFont="1"/>
    <xf numFmtId="9" fontId="5" fillId="0" borderId="26" xfId="0" applyNumberFormat="1" applyFont="1" applyBorder="1"/>
    <xf numFmtId="9" fontId="5" fillId="0" borderId="27" xfId="0" applyNumberFormat="1" applyFont="1" applyBorder="1"/>
    <xf numFmtId="9" fontId="5" fillId="0" borderId="18" xfId="0" applyNumberFormat="1" applyFont="1" applyBorder="1"/>
    <xf numFmtId="164" fontId="3" fillId="0" borderId="23" xfId="0" applyNumberFormat="1" applyFont="1" applyBorder="1"/>
    <xf numFmtId="0" fontId="13" fillId="0" borderId="31" xfId="0" applyFont="1" applyBorder="1" applyAlignment="1">
      <alignment wrapText="1"/>
    </xf>
    <xf numFmtId="164" fontId="14" fillId="0" borderId="32" xfId="0" applyNumberFormat="1" applyFont="1" applyBorder="1"/>
    <xf numFmtId="164" fontId="13" fillId="0" borderId="32" xfId="0" applyNumberFormat="1" applyFont="1" applyBorder="1"/>
    <xf numFmtId="0" fontId="13" fillId="0" borderId="33" xfId="0" applyFont="1" applyBorder="1"/>
    <xf numFmtId="0" fontId="13" fillId="0" borderId="22" xfId="0" applyFont="1" applyBorder="1"/>
    <xf numFmtId="0" fontId="13" fillId="0" borderId="34" xfId="0" applyFont="1" applyBorder="1"/>
    <xf numFmtId="164" fontId="13" fillId="0" borderId="28" xfId="0" applyNumberFormat="1" applyFont="1" applyBorder="1"/>
    <xf numFmtId="0" fontId="13" fillId="0" borderId="28" xfId="0" applyFont="1" applyBorder="1"/>
    <xf numFmtId="0" fontId="7" fillId="0" borderId="29" xfId="0" applyFont="1" applyBorder="1" applyAlignment="1">
      <alignment horizontal="center" wrapText="1"/>
    </xf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8" fillId="4" borderId="39" xfId="0" applyFont="1" applyFill="1" applyBorder="1"/>
    <xf numFmtId="164" fontId="8" fillId="0" borderId="0" xfId="0" applyNumberFormat="1" applyFont="1"/>
    <xf numFmtId="0" fontId="19" fillId="0" borderId="0" xfId="0" applyFont="1"/>
    <xf numFmtId="164" fontId="11" fillId="0" borderId="0" xfId="0" applyNumberFormat="1" applyFont="1"/>
    <xf numFmtId="0" fontId="8" fillId="0" borderId="0" xfId="0" applyFont="1" applyAlignment="1">
      <alignment horizontal="center"/>
    </xf>
    <xf numFmtId="0" fontId="21" fillId="0" borderId="48" xfId="0" applyFont="1" applyBorder="1"/>
    <xf numFmtId="0" fontId="21" fillId="0" borderId="16" xfId="0" applyFont="1" applyBorder="1"/>
    <xf numFmtId="0" fontId="21" fillId="0" borderId="49" xfId="0" applyFont="1" applyBorder="1"/>
    <xf numFmtId="0" fontId="22" fillId="0" borderId="50" xfId="0" applyFont="1" applyBorder="1"/>
    <xf numFmtId="0" fontId="22" fillId="0" borderId="26" xfId="0" applyFont="1" applyBorder="1"/>
    <xf numFmtId="164" fontId="22" fillId="0" borderId="51" xfId="0" applyNumberFormat="1" applyFont="1" applyBorder="1"/>
    <xf numFmtId="0" fontId="21" fillId="0" borderId="52" xfId="0" applyFont="1" applyBorder="1"/>
    <xf numFmtId="0" fontId="21" fillId="0" borderId="53" xfId="0" applyFont="1" applyBorder="1"/>
    <xf numFmtId="164" fontId="21" fillId="0" borderId="54" xfId="0" applyNumberFormat="1" applyFont="1" applyBorder="1"/>
    <xf numFmtId="0" fontId="3" fillId="4" borderId="39" xfId="0" applyFont="1" applyFill="1" applyBorder="1"/>
    <xf numFmtId="167" fontId="8" fillId="0" borderId="0" xfId="0" applyNumberFormat="1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16" xfId="0" applyFont="1" applyBorder="1"/>
    <xf numFmtId="0" fontId="26" fillId="0" borderId="55" xfId="0" applyFont="1" applyBorder="1"/>
    <xf numFmtId="0" fontId="26" fillId="0" borderId="49" xfId="0" applyFont="1" applyBorder="1"/>
    <xf numFmtId="0" fontId="27" fillId="0" borderId="56" xfId="0" applyFont="1" applyBorder="1"/>
    <xf numFmtId="0" fontId="27" fillId="0" borderId="26" xfId="0" applyFont="1" applyBorder="1"/>
    <xf numFmtId="0" fontId="23" fillId="0" borderId="26" xfId="0" applyFont="1" applyBorder="1"/>
    <xf numFmtId="164" fontId="23" fillId="0" borderId="26" xfId="0" applyNumberFormat="1" applyFont="1" applyBorder="1"/>
    <xf numFmtId="166" fontId="27" fillId="0" borderId="51" xfId="0" applyNumberFormat="1" applyFont="1" applyBorder="1"/>
    <xf numFmtId="0" fontId="23" fillId="0" borderId="57" xfId="0" applyFont="1" applyBorder="1"/>
    <xf numFmtId="0" fontId="26" fillId="0" borderId="26" xfId="0" applyFont="1" applyBorder="1"/>
    <xf numFmtId="0" fontId="26" fillId="0" borderId="57" xfId="0" applyFont="1" applyBorder="1"/>
    <xf numFmtId="164" fontId="26" fillId="0" borderId="57" xfId="0" applyNumberFormat="1" applyFont="1" applyBorder="1"/>
    <xf numFmtId="166" fontId="28" fillId="0" borderId="51" xfId="0" applyNumberFormat="1" applyFont="1" applyBorder="1"/>
    <xf numFmtId="164" fontId="5" fillId="0" borderId="0" xfId="0" applyNumberFormat="1" applyFont="1"/>
    <xf numFmtId="0" fontId="27" fillId="0" borderId="58" xfId="0" applyFont="1" applyBorder="1"/>
    <xf numFmtId="0" fontId="27" fillId="0" borderId="59" xfId="0" applyFont="1" applyBorder="1"/>
    <xf numFmtId="164" fontId="27" fillId="0" borderId="57" xfId="0" applyNumberFormat="1" applyFont="1" applyBorder="1"/>
    <xf numFmtId="0" fontId="23" fillId="0" borderId="58" xfId="0" applyFont="1" applyBorder="1"/>
    <xf numFmtId="164" fontId="23" fillId="0" borderId="57" xfId="0" applyNumberFormat="1" applyFont="1" applyBorder="1"/>
    <xf numFmtId="164" fontId="26" fillId="0" borderId="26" xfId="0" applyNumberFormat="1" applyFont="1" applyBorder="1"/>
    <xf numFmtId="166" fontId="28" fillId="0" borderId="26" xfId="0" applyNumberFormat="1" applyFont="1" applyBorder="1"/>
    <xf numFmtId="0" fontId="23" fillId="0" borderId="0" xfId="0" applyFont="1"/>
    <xf numFmtId="0" fontId="29" fillId="0" borderId="0" xfId="0" applyFont="1"/>
    <xf numFmtId="0" fontId="30" fillId="0" borderId="0" xfId="0" applyFont="1"/>
    <xf numFmtId="164" fontId="3" fillId="0" borderId="60" xfId="0" applyNumberFormat="1" applyFont="1" applyBorder="1"/>
    <xf numFmtId="164" fontId="5" fillId="0" borderId="21" xfId="0" applyNumberFormat="1" applyFont="1" applyBorder="1"/>
    <xf numFmtId="0" fontId="5" fillId="0" borderId="21" xfId="0" applyFont="1" applyBorder="1"/>
    <xf numFmtId="164" fontId="5" fillId="0" borderId="21" xfId="0" applyNumberFormat="1" applyFont="1" applyBorder="1" applyAlignment="1">
      <alignment horizontal="center"/>
    </xf>
    <xf numFmtId="7" fontId="5" fillId="0" borderId="21" xfId="0" applyNumberFormat="1" applyFont="1" applyBorder="1"/>
    <xf numFmtId="165" fontId="5" fillId="0" borderId="21" xfId="0" applyNumberFormat="1" applyFont="1" applyBorder="1"/>
    <xf numFmtId="0" fontId="5" fillId="0" borderId="39" xfId="0" applyFont="1" applyBorder="1"/>
    <xf numFmtId="0" fontId="3" fillId="0" borderId="39" xfId="0" applyFont="1" applyBorder="1"/>
    <xf numFmtId="164" fontId="5" fillId="0" borderId="18" xfId="0" applyNumberFormat="1" applyFont="1" applyBorder="1"/>
    <xf numFmtId="0" fontId="31" fillId="0" borderId="48" xfId="0" applyFont="1" applyBorder="1"/>
    <xf numFmtId="0" fontId="32" fillId="0" borderId="26" xfId="0" applyFont="1" applyBorder="1" applyAlignment="1">
      <alignment vertical="top" wrapText="1"/>
    </xf>
    <xf numFmtId="44" fontId="3" fillId="0" borderId="0" xfId="0" applyNumberFormat="1" applyFont="1"/>
    <xf numFmtId="166" fontId="3" fillId="0" borderId="0" xfId="0" applyNumberFormat="1" applyFont="1"/>
    <xf numFmtId="4" fontId="23" fillId="0" borderId="39" xfId="0" applyNumberFormat="1" applyFont="1" applyBorder="1"/>
    <xf numFmtId="0" fontId="34" fillId="0" borderId="0" xfId="0" applyFont="1"/>
    <xf numFmtId="0" fontId="34" fillId="4" borderId="39" xfId="0" applyFont="1" applyFill="1" applyBorder="1"/>
    <xf numFmtId="0" fontId="32" fillId="0" borderId="0" xfId="0" applyFont="1"/>
    <xf numFmtId="0" fontId="37" fillId="0" borderId="26" xfId="0" applyFont="1" applyBorder="1"/>
    <xf numFmtId="166" fontId="37" fillId="0" borderId="51" xfId="0" applyNumberFormat="1" applyFont="1" applyBorder="1"/>
    <xf numFmtId="166" fontId="35" fillId="0" borderId="51" xfId="0" applyNumberFormat="1" applyFont="1" applyBorder="1"/>
    <xf numFmtId="0" fontId="35" fillId="0" borderId="61" xfId="0" applyFont="1" applyBorder="1"/>
    <xf numFmtId="0" fontId="35" fillId="0" borderId="62" xfId="0" applyFont="1" applyBorder="1"/>
    <xf numFmtId="0" fontId="35" fillId="0" borderId="63" xfId="0" applyFont="1" applyBorder="1"/>
    <xf numFmtId="0" fontId="36" fillId="0" borderId="50" xfId="0" applyFont="1" applyBorder="1" applyAlignment="1">
      <alignment wrapText="1"/>
    </xf>
    <xf numFmtId="164" fontId="37" fillId="0" borderId="26" xfId="0" applyNumberFormat="1" applyFont="1" applyBorder="1"/>
    <xf numFmtId="0" fontId="36" fillId="0" borderId="50" xfId="0" applyFont="1" applyBorder="1" applyAlignment="1">
      <alignment horizontal="left" vertical="center"/>
    </xf>
    <xf numFmtId="164" fontId="36" fillId="0" borderId="52" xfId="0" applyNumberFormat="1" applyFont="1" applyBorder="1"/>
    <xf numFmtId="164" fontId="36" fillId="0" borderId="53" xfId="0" applyNumberFormat="1" applyFont="1" applyBorder="1"/>
    <xf numFmtId="166" fontId="35" fillId="0" borderId="54" xfId="0" applyNumberFormat="1" applyFont="1" applyBorder="1"/>
    <xf numFmtId="0" fontId="35" fillId="0" borderId="50" xfId="0" applyFont="1" applyBorder="1" applyAlignment="1">
      <alignment wrapText="1"/>
    </xf>
    <xf numFmtId="0" fontId="35" fillId="0" borderId="26" xfId="0" applyFont="1" applyBorder="1"/>
    <xf numFmtId="166" fontId="38" fillId="0" borderId="51" xfId="0" applyNumberFormat="1" applyFont="1" applyBorder="1"/>
    <xf numFmtId="0" fontId="35" fillId="0" borderId="50" xfId="0" applyFont="1" applyBorder="1"/>
    <xf numFmtId="164" fontId="35" fillId="0" borderId="26" xfId="0" applyNumberFormat="1" applyFont="1" applyBorder="1"/>
    <xf numFmtId="0" fontId="36" fillId="0" borderId="26" xfId="0" applyFont="1" applyBorder="1"/>
    <xf numFmtId="0" fontId="37" fillId="0" borderId="50" xfId="0" applyFont="1" applyBorder="1" applyAlignment="1">
      <alignment wrapText="1"/>
    </xf>
    <xf numFmtId="0" fontId="37" fillId="0" borderId="50" xfId="0" applyFont="1" applyBorder="1" applyAlignment="1">
      <alignment vertical="top" wrapText="1"/>
    </xf>
    <xf numFmtId="164" fontId="36" fillId="0" borderId="26" xfId="0" applyNumberFormat="1" applyFont="1" applyBorder="1"/>
    <xf numFmtId="4" fontId="37" fillId="0" borderId="51" xfId="0" applyNumberFormat="1" applyFont="1" applyBorder="1"/>
    <xf numFmtId="4" fontId="35" fillId="0" borderId="51" xfId="0" applyNumberFormat="1" applyFont="1" applyBorder="1"/>
    <xf numFmtId="0" fontId="35" fillId="0" borderId="52" xfId="0" applyFont="1" applyBorder="1" applyAlignment="1">
      <alignment wrapText="1"/>
    </xf>
    <xf numFmtId="0" fontId="36" fillId="0" borderId="53" xfId="0" applyFont="1" applyBorder="1"/>
    <xf numFmtId="168" fontId="38" fillId="0" borderId="54" xfId="0" applyNumberFormat="1" applyFont="1" applyBorder="1"/>
    <xf numFmtId="4" fontId="0" fillId="0" borderId="0" xfId="0" applyNumberFormat="1"/>
    <xf numFmtId="0" fontId="39" fillId="3" borderId="35" xfId="0" applyFont="1" applyFill="1" applyBorder="1"/>
    <xf numFmtId="0" fontId="40" fillId="0" borderId="36" xfId="0" applyFont="1" applyBorder="1" applyAlignment="1">
      <alignment wrapText="1"/>
    </xf>
    <xf numFmtId="0" fontId="40" fillId="0" borderId="37" xfId="0" applyFont="1" applyBorder="1" applyAlignment="1">
      <alignment wrapText="1"/>
    </xf>
    <xf numFmtId="0" fontId="41" fillId="0" borderId="0" xfId="0" applyFont="1"/>
    <xf numFmtId="0" fontId="37" fillId="0" borderId="38" xfId="0" applyFont="1" applyBorder="1"/>
    <xf numFmtId="0" fontId="36" fillId="0" borderId="15" xfId="0" applyFont="1" applyBorder="1"/>
    <xf numFmtId="0" fontId="36" fillId="0" borderId="16" xfId="0" applyFont="1" applyBorder="1"/>
    <xf numFmtId="166" fontId="37" fillId="0" borderId="27" xfId="0" applyNumberFormat="1" applyFont="1" applyBorder="1"/>
    <xf numFmtId="0" fontId="36" fillId="0" borderId="25" xfId="0" applyFont="1" applyBorder="1"/>
    <xf numFmtId="0" fontId="36" fillId="4" borderId="38" xfId="0" applyFont="1" applyFill="1" applyBorder="1"/>
    <xf numFmtId="0" fontId="36" fillId="0" borderId="18" xfId="0" applyFont="1" applyBorder="1"/>
    <xf numFmtId="0" fontId="36" fillId="0" borderId="25" xfId="0" applyFont="1" applyBorder="1" applyAlignment="1">
      <alignment horizontal="right"/>
    </xf>
    <xf numFmtId="0" fontId="37" fillId="0" borderId="18" xfId="0" applyFont="1" applyBorder="1"/>
    <xf numFmtId="0" fontId="36" fillId="4" borderId="25" xfId="0" applyFont="1" applyFill="1" applyBorder="1" applyAlignment="1">
      <alignment horizontal="right"/>
    </xf>
    <xf numFmtId="0" fontId="36" fillId="4" borderId="26" xfId="0" applyFont="1" applyFill="1" applyBorder="1"/>
    <xf numFmtId="0" fontId="37" fillId="4" borderId="26" xfId="0" applyFont="1" applyFill="1" applyBorder="1"/>
    <xf numFmtId="0" fontId="42" fillId="4" borderId="39" xfId="0" applyFont="1" applyFill="1" applyBorder="1"/>
    <xf numFmtId="0" fontId="36" fillId="0" borderId="38" xfId="0" applyFont="1" applyBorder="1"/>
    <xf numFmtId="164" fontId="42" fillId="0" borderId="0" xfId="0" applyNumberFormat="1" applyFont="1"/>
    <xf numFmtId="0" fontId="37" fillId="5" borderId="26" xfId="0" applyFont="1" applyFill="1" applyBorder="1"/>
    <xf numFmtId="0" fontId="37" fillId="0" borderId="38" xfId="0" applyFont="1" applyBorder="1" applyAlignment="1">
      <alignment wrapText="1"/>
    </xf>
    <xf numFmtId="0" fontId="35" fillId="0" borderId="24" xfId="0" applyFont="1" applyBorder="1" applyAlignment="1">
      <alignment horizontal="right"/>
    </xf>
    <xf numFmtId="166" fontId="35" fillId="0" borderId="27" xfId="0" applyNumberFormat="1" applyFont="1" applyBorder="1"/>
    <xf numFmtId="0" fontId="43" fillId="6" borderId="40" xfId="0" applyFont="1" applyFill="1" applyBorder="1"/>
    <xf numFmtId="166" fontId="36" fillId="0" borderId="27" xfId="0" applyNumberFormat="1" applyFont="1" applyBorder="1"/>
    <xf numFmtId="0" fontId="37" fillId="0" borderId="41" xfId="0" applyFont="1" applyBorder="1"/>
    <xf numFmtId="0" fontId="36" fillId="0" borderId="24" xfId="0" applyFont="1" applyBorder="1"/>
    <xf numFmtId="0" fontId="36" fillId="0" borderId="24" xfId="0" applyFont="1" applyBorder="1" applyAlignment="1">
      <alignment horizontal="left"/>
    </xf>
    <xf numFmtId="0" fontId="37" fillId="0" borderId="24" xfId="0" applyFont="1" applyBorder="1"/>
    <xf numFmtId="0" fontId="37" fillId="0" borderId="25" xfId="0" applyFont="1" applyBorder="1"/>
    <xf numFmtId="0" fontId="35" fillId="0" borderId="38" xfId="0" applyFont="1" applyBorder="1" applyAlignment="1">
      <alignment horizontal="right"/>
    </xf>
    <xf numFmtId="0" fontId="43" fillId="7" borderId="38" xfId="0" applyFont="1" applyFill="1" applyBorder="1"/>
    <xf numFmtId="0" fontId="36" fillId="0" borderId="42" xfId="0" applyFont="1" applyBorder="1"/>
    <xf numFmtId="0" fontId="44" fillId="0" borderId="0" xfId="0" applyFont="1"/>
    <xf numFmtId="0" fontId="35" fillId="0" borderId="25" xfId="0" applyFont="1" applyBorder="1"/>
    <xf numFmtId="164" fontId="35" fillId="0" borderId="27" xfId="0" applyNumberFormat="1" applyFont="1" applyBorder="1"/>
    <xf numFmtId="0" fontId="45" fillId="0" borderId="0" xfId="0" applyFont="1"/>
    <xf numFmtId="0" fontId="46" fillId="8" borderId="38" xfId="0" applyFont="1" applyFill="1" applyBorder="1"/>
    <xf numFmtId="0" fontId="46" fillId="8" borderId="25" xfId="0" applyFont="1" applyFill="1" applyBorder="1"/>
    <xf numFmtId="0" fontId="46" fillId="8" borderId="26" xfId="0" applyFont="1" applyFill="1" applyBorder="1"/>
    <xf numFmtId="164" fontId="46" fillId="8" borderId="26" xfId="0" applyNumberFormat="1" applyFont="1" applyFill="1" applyBorder="1"/>
    <xf numFmtId="166" fontId="36" fillId="5" borderId="27" xfId="0" applyNumberFormat="1" applyFont="1" applyFill="1" applyBorder="1"/>
    <xf numFmtId="0" fontId="47" fillId="0" borderId="25" xfId="0" applyFont="1" applyBorder="1"/>
    <xf numFmtId="164" fontId="36" fillId="0" borderId="27" xfId="0" applyNumberFormat="1" applyFont="1" applyBorder="1"/>
    <xf numFmtId="0" fontId="35" fillId="0" borderId="43" xfId="0" applyFont="1" applyBorder="1" applyAlignment="1">
      <alignment horizontal="right"/>
    </xf>
    <xf numFmtId="0" fontId="35" fillId="0" borderId="31" xfId="0" applyFont="1" applyBorder="1"/>
    <xf numFmtId="0" fontId="35" fillId="0" borderId="32" xfId="0" applyFont="1" applyBorder="1"/>
    <xf numFmtId="164" fontId="35" fillId="0" borderId="32" xfId="0" applyNumberFormat="1" applyFont="1" applyBorder="1"/>
    <xf numFmtId="166" fontId="35" fillId="0" borderId="44" xfId="0" applyNumberFormat="1" applyFont="1" applyBorder="1"/>
    <xf numFmtId="166" fontId="42" fillId="0" borderId="0" xfId="0" applyNumberFormat="1" applyFont="1"/>
    <xf numFmtId="0" fontId="48" fillId="5" borderId="39" xfId="0" applyFont="1" applyFill="1" applyBorder="1"/>
    <xf numFmtId="0" fontId="35" fillId="5" borderId="39" xfId="0" applyFont="1" applyFill="1" applyBorder="1"/>
    <xf numFmtId="0" fontId="45" fillId="9" borderId="39" xfId="0" applyFont="1" applyFill="1" applyBorder="1"/>
    <xf numFmtId="0" fontId="45" fillId="10" borderId="39" xfId="0" applyFont="1" applyFill="1" applyBorder="1" applyAlignment="1">
      <alignment wrapText="1"/>
    </xf>
    <xf numFmtId="0" fontId="37" fillId="0" borderId="38" xfId="0" applyFont="1" applyBorder="1" applyAlignment="1">
      <alignment horizontal="left" vertical="top" wrapText="1"/>
    </xf>
    <xf numFmtId="0" fontId="37" fillId="0" borderId="38" xfId="0" applyFont="1" applyBorder="1" applyAlignment="1">
      <alignment vertical="top" wrapText="1"/>
    </xf>
    <xf numFmtId="44" fontId="41" fillId="0" borderId="0" xfId="0" applyNumberFormat="1" applyFont="1"/>
    <xf numFmtId="44" fontId="5" fillId="0" borderId="23" xfId="0" applyNumberFormat="1" applyFont="1" applyBorder="1"/>
    <xf numFmtId="0" fontId="49" fillId="0" borderId="11" xfId="0" applyFont="1" applyBorder="1"/>
    <xf numFmtId="0" fontId="50" fillId="0" borderId="0" xfId="0" applyFont="1" applyAlignment="1">
      <alignment vertical="top" wrapText="1"/>
    </xf>
    <xf numFmtId="166" fontId="27" fillId="0" borderId="57" xfId="0" applyNumberFormat="1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7" fillId="2" borderId="7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/>
    <xf numFmtId="0" fontId="18" fillId="2" borderId="45" xfId="0" applyFont="1" applyFill="1" applyBorder="1" applyAlignment="1">
      <alignment horizontal="center"/>
    </xf>
    <xf numFmtId="0" fontId="2" fillId="0" borderId="46" xfId="0" applyFont="1" applyBorder="1"/>
    <xf numFmtId="0" fontId="2" fillId="0" borderId="47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zoomScale="80" zoomScaleNormal="80" workbookViewId="0">
      <selection activeCell="M6" sqref="M6"/>
    </sheetView>
  </sheetViews>
  <sheetFormatPr defaultColWidth="14.42578125" defaultRowHeight="15" customHeight="1" x14ac:dyDescent="0.25"/>
  <cols>
    <col min="1" max="1" width="35.85546875" customWidth="1"/>
    <col min="2" max="2" width="16.5703125" customWidth="1"/>
    <col min="3" max="3" width="17.42578125" customWidth="1"/>
    <col min="4" max="4" width="14.42578125" customWidth="1"/>
    <col min="5" max="5" width="7.42578125" customWidth="1"/>
    <col min="6" max="6" width="7.85546875" customWidth="1"/>
    <col min="7" max="7" width="1.5703125" customWidth="1"/>
    <col min="8" max="8" width="20" customWidth="1"/>
    <col min="9" max="9" width="14" customWidth="1"/>
    <col min="10" max="10" width="1" customWidth="1"/>
    <col min="11" max="11" width="18.85546875" customWidth="1"/>
    <col min="12" max="12" width="12.5703125" customWidth="1"/>
    <col min="13" max="13" width="14.42578125" customWidth="1"/>
    <col min="14" max="14" width="2.42578125" customWidth="1"/>
    <col min="15" max="15" width="12.85546875" customWidth="1"/>
    <col min="16" max="16" width="3" customWidth="1"/>
    <col min="17" max="26" width="8.85546875" customWidth="1"/>
  </cols>
  <sheetData>
    <row r="1" spans="1:26" ht="15" customHeight="1" x14ac:dyDescent="0.25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26" ht="15" customHeight="1" x14ac:dyDescent="0.25">
      <c r="A2" s="212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ht="63" customHeight="1" thickBot="1" x14ac:dyDescent="0.45">
      <c r="A4" s="215" t="s">
        <v>1</v>
      </c>
      <c r="B4" s="216"/>
      <c r="C4" s="216"/>
      <c r="D4" s="216"/>
      <c r="E4" s="216"/>
      <c r="F4" s="217"/>
      <c r="G4" s="2"/>
      <c r="H4" s="206" t="s">
        <v>107</v>
      </c>
      <c r="I4" s="3"/>
      <c r="J4" s="4"/>
      <c r="K4" s="206" t="s">
        <v>108</v>
      </c>
      <c r="L4" s="3"/>
      <c r="M4" s="5" t="s">
        <v>2</v>
      </c>
      <c r="N4" s="6"/>
      <c r="O4" s="6"/>
      <c r="P4" s="6"/>
      <c r="Q4" s="6"/>
    </row>
    <row r="5" spans="1:26" ht="41.1" customHeight="1" thickTop="1" thickBot="1" x14ac:dyDescent="0.3">
      <c r="A5" s="7" t="s">
        <v>3</v>
      </c>
      <c r="B5" s="8" t="s">
        <v>4</v>
      </c>
      <c r="C5" s="9" t="s">
        <v>5</v>
      </c>
      <c r="D5" s="9" t="s">
        <v>6</v>
      </c>
      <c r="E5" s="10" t="s">
        <v>7</v>
      </c>
      <c r="F5" s="11" t="s">
        <v>8</v>
      </c>
      <c r="G5" s="12"/>
      <c r="H5" s="13" t="s">
        <v>9</v>
      </c>
      <c r="I5" s="14">
        <f>(M5*80%)+5300</f>
        <v>160037.584</v>
      </c>
      <c r="J5" s="112"/>
      <c r="K5" s="13" t="s">
        <v>10</v>
      </c>
      <c r="L5" s="15">
        <f>(M5*20.2%)-5300</f>
        <v>33771.239959999999</v>
      </c>
      <c r="M5" s="16">
        <v>193421.98</v>
      </c>
      <c r="N5" s="17"/>
      <c r="O5" s="61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" customHeight="1" x14ac:dyDescent="0.25">
      <c r="A6" s="7"/>
      <c r="B6" s="18"/>
      <c r="C6" s="18"/>
      <c r="D6" s="18"/>
      <c r="E6" s="18"/>
      <c r="F6" s="19"/>
      <c r="G6" s="20"/>
      <c r="H6" s="21"/>
      <c r="I6" s="22"/>
      <c r="J6" s="110"/>
      <c r="K6" s="23"/>
      <c r="L6" s="22"/>
      <c r="M6" s="205">
        <f>I5+L5</f>
        <v>193808.82396000001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thickBot="1" x14ac:dyDescent="0.3">
      <c r="A7" s="24" t="s">
        <v>11</v>
      </c>
      <c r="B7" s="25">
        <f>DOCENTI!F23</f>
        <v>93381.75</v>
      </c>
      <c r="C7" s="18"/>
      <c r="D7" s="18"/>
      <c r="E7" s="18"/>
      <c r="F7" s="19"/>
      <c r="G7" s="20"/>
      <c r="H7" s="21"/>
      <c r="I7" s="22"/>
      <c r="J7" s="110"/>
      <c r="K7" s="23"/>
      <c r="L7" s="22"/>
      <c r="M7" s="22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thickBot="1" x14ac:dyDescent="0.3">
      <c r="A8" s="24" t="s">
        <v>12</v>
      </c>
      <c r="B8" s="25">
        <f>DOCENTI!F36</f>
        <v>7603.75</v>
      </c>
      <c r="C8" s="25"/>
      <c r="D8" s="25"/>
      <c r="E8" s="25"/>
      <c r="F8" s="26"/>
      <c r="G8" s="27"/>
      <c r="H8" s="106" t="s">
        <v>13</v>
      </c>
      <c r="I8" s="107">
        <f>I5-B11</f>
        <v>449.58400000000256</v>
      </c>
      <c r="J8" s="27"/>
      <c r="K8" s="106" t="s">
        <v>14</v>
      </c>
      <c r="L8" s="108">
        <f>L5-B16</f>
        <v>141.48995999999897</v>
      </c>
      <c r="M8" s="28"/>
      <c r="N8" s="6"/>
      <c r="O8" s="6"/>
      <c r="P8" s="6"/>
      <c r="Q8" s="6"/>
    </row>
    <row r="9" spans="1:26" ht="14.25" customHeight="1" x14ac:dyDescent="0.25">
      <c r="A9" s="24" t="s">
        <v>15</v>
      </c>
      <c r="B9" s="25">
        <f>DOCENTI!F38</f>
        <v>2502.5</v>
      </c>
      <c r="C9" s="25"/>
      <c r="D9" s="25"/>
      <c r="E9" s="25"/>
      <c r="F9" s="26"/>
      <c r="G9" s="27"/>
      <c r="H9" s="1"/>
      <c r="I9" s="1"/>
      <c r="J9" s="111"/>
      <c r="K9" s="1"/>
      <c r="L9" s="1"/>
      <c r="M9" s="29"/>
      <c r="N9" s="6"/>
      <c r="O9" s="6"/>
      <c r="P9" s="6"/>
      <c r="Q9" s="6"/>
    </row>
    <row r="10" spans="1:26" ht="14.25" customHeight="1" thickBot="1" x14ac:dyDescent="0.3">
      <c r="A10" s="24" t="s">
        <v>16</v>
      </c>
      <c r="B10" s="25">
        <f>DOCENTI!F45</f>
        <v>56100</v>
      </c>
      <c r="C10" s="25"/>
      <c r="D10" s="25"/>
      <c r="E10" s="25"/>
      <c r="F10" s="26"/>
      <c r="G10" s="27"/>
      <c r="H10" s="1"/>
      <c r="I10" s="1"/>
      <c r="J10" s="111"/>
      <c r="K10" s="1"/>
      <c r="L10" s="1"/>
      <c r="M10" s="29"/>
      <c r="N10" s="6"/>
      <c r="O10" s="6"/>
      <c r="P10" s="6"/>
      <c r="Q10" s="6"/>
    </row>
    <row r="11" spans="1:26" ht="14.25" customHeight="1" thickBot="1" x14ac:dyDescent="0.3">
      <c r="A11" s="30" t="s">
        <v>17</v>
      </c>
      <c r="B11" s="31">
        <f>SUM(B7:B10)</f>
        <v>159588</v>
      </c>
      <c r="C11" s="32">
        <v>7714.71</v>
      </c>
      <c r="D11" s="32">
        <v>5565.4</v>
      </c>
      <c r="E11" s="31"/>
      <c r="F11" s="33"/>
      <c r="G11" s="20"/>
      <c r="H11" s="34" t="s">
        <v>18</v>
      </c>
      <c r="I11" s="35">
        <v>7714.71</v>
      </c>
      <c r="J11" s="20"/>
      <c r="K11" s="36" t="s">
        <v>19</v>
      </c>
      <c r="L11" s="37">
        <v>5565.4</v>
      </c>
      <c r="M11" s="2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thickBot="1" x14ac:dyDescent="0.3">
      <c r="A12" s="24"/>
      <c r="B12" s="25"/>
      <c r="C12" s="25"/>
      <c r="D12" s="25"/>
      <c r="E12" s="25"/>
      <c r="F12" s="26"/>
      <c r="G12" s="27"/>
      <c r="H12" s="106" t="s">
        <v>13</v>
      </c>
      <c r="I12" s="109">
        <f>I11-FUNZ.STRUMENTALI!C10</f>
        <v>6.0000000000400178E-2</v>
      </c>
      <c r="J12" s="111"/>
      <c r="K12" s="106" t="s">
        <v>14</v>
      </c>
      <c r="L12" s="105">
        <f>L11-D16</f>
        <v>0.3999999999996362</v>
      </c>
      <c r="M12" s="29"/>
      <c r="N12" s="6"/>
      <c r="O12" s="6"/>
      <c r="P12" s="6"/>
      <c r="Q12" s="6"/>
    </row>
    <row r="13" spans="1:26" ht="14.25" customHeight="1" x14ac:dyDescent="0.25">
      <c r="A13" s="24" t="s">
        <v>20</v>
      </c>
      <c r="B13" s="25">
        <f>'ASSISTENTI TECNICI'!F13</f>
        <v>8692.7500000000018</v>
      </c>
      <c r="C13" s="25"/>
      <c r="D13" s="25">
        <f>'ASSISTENTI TECNICI'!F14</f>
        <v>0</v>
      </c>
      <c r="E13" s="38">
        <f>'ASSISTENTI TECNICI'!F13/RIEPILOGO!B16</f>
        <v>0.25848393163790995</v>
      </c>
      <c r="F13" s="39">
        <v>0.2069</v>
      </c>
      <c r="G13" s="40"/>
      <c r="H13" s="1"/>
      <c r="I13" s="1"/>
      <c r="J13" s="1"/>
      <c r="K13" s="1"/>
      <c r="L13" s="1"/>
      <c r="M13" s="29"/>
      <c r="N13" s="6"/>
      <c r="O13" s="41"/>
      <c r="P13" s="6"/>
      <c r="Q13" s="6"/>
    </row>
    <row r="14" spans="1:26" ht="14.25" customHeight="1" x14ac:dyDescent="0.25">
      <c r="A14" s="24" t="s">
        <v>21</v>
      </c>
      <c r="B14" s="25">
        <f>'ASSISTENTI AMMINISTRATIVI'!F22</f>
        <v>13318.249999999998</v>
      </c>
      <c r="C14" s="25"/>
      <c r="D14" s="25">
        <f>'ASSISTENTI AMMINISTRATIVI'!F27</f>
        <v>2265</v>
      </c>
      <c r="E14" s="38">
        <f>'ASSISTENTI AMMINISTRATIVI'!F22/RIEPILOGO!B16</f>
        <v>0.39602584021588022</v>
      </c>
      <c r="F14" s="39">
        <v>0.27589999999999998</v>
      </c>
      <c r="G14" s="40"/>
      <c r="H14" s="1"/>
      <c r="I14" s="1"/>
      <c r="J14" s="1"/>
      <c r="K14" s="1"/>
      <c r="L14" s="1"/>
      <c r="M14" s="29"/>
      <c r="N14" s="6"/>
      <c r="O14" s="6"/>
      <c r="P14" s="6"/>
      <c r="Q14" s="6"/>
    </row>
    <row r="15" spans="1:26" ht="14.25" customHeight="1" x14ac:dyDescent="0.25">
      <c r="A15" s="24" t="s">
        <v>22</v>
      </c>
      <c r="B15" s="25">
        <f>'COLLABORATORI SCOLASTICI'!F16</f>
        <v>11618.75</v>
      </c>
      <c r="C15" s="25"/>
      <c r="D15" s="25">
        <f>'COLLABORATORI SCOLASTICI'!F23</f>
        <v>3300</v>
      </c>
      <c r="E15" s="38">
        <f>'COLLABORATORI SCOLASTICI'!F16/RIEPILOGO!B16</f>
        <v>0.34549022814620983</v>
      </c>
      <c r="F15" s="39">
        <v>0.51719999999999999</v>
      </c>
      <c r="G15" s="40"/>
      <c r="H15" s="1" t="s">
        <v>23</v>
      </c>
      <c r="I15" s="1"/>
      <c r="J15" s="1"/>
      <c r="K15" s="1" t="s">
        <v>24</v>
      </c>
      <c r="L15" s="1"/>
      <c r="M15" s="104">
        <v>9990</v>
      </c>
      <c r="N15" s="6"/>
      <c r="O15" s="6"/>
      <c r="P15" s="6"/>
      <c r="Q15" s="6"/>
    </row>
    <row r="16" spans="1:26" ht="14.25" customHeight="1" x14ac:dyDescent="0.25">
      <c r="A16" s="30" t="s">
        <v>25</v>
      </c>
      <c r="B16" s="31">
        <f>SUM(B13:B15)</f>
        <v>33629.75</v>
      </c>
      <c r="C16" s="31"/>
      <c r="D16" s="31">
        <f t="shared" ref="D16:F16" si="0">SUM(D13:D15)</f>
        <v>5565</v>
      </c>
      <c r="E16" s="42">
        <f t="shared" si="0"/>
        <v>1</v>
      </c>
      <c r="F16" s="43">
        <f t="shared" si="0"/>
        <v>1</v>
      </c>
      <c r="G16" s="44"/>
      <c r="H16" s="1" t="s">
        <v>26</v>
      </c>
      <c r="I16" s="1"/>
      <c r="J16" s="21"/>
      <c r="K16" s="1"/>
      <c r="L16" s="21"/>
      <c r="M16" s="45">
        <v>2764.2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25">
      <c r="A17" s="30"/>
      <c r="B17" s="31"/>
      <c r="C17" s="31"/>
      <c r="D17" s="31"/>
      <c r="E17" s="42"/>
      <c r="F17" s="43"/>
      <c r="G17" s="44"/>
      <c r="H17" s="1" t="s">
        <v>27</v>
      </c>
      <c r="I17" s="1"/>
      <c r="J17" s="21"/>
      <c r="K17" s="1"/>
      <c r="L17" s="21"/>
      <c r="M17" s="45">
        <v>-1050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25">
      <c r="A18" s="30"/>
      <c r="B18" s="31"/>
      <c r="C18" s="31"/>
      <c r="D18" s="31"/>
      <c r="E18" s="42"/>
      <c r="F18" s="43"/>
      <c r="G18" s="44"/>
      <c r="H18" s="1" t="s">
        <v>28</v>
      </c>
      <c r="I18" s="1"/>
      <c r="J18" s="21"/>
      <c r="K18" s="1" t="s">
        <v>29</v>
      </c>
      <c r="L18" s="21"/>
      <c r="M18" s="45">
        <f>M16+M17</f>
        <v>1714.1999999999998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25">
      <c r="A19" s="30"/>
      <c r="B19" s="31"/>
      <c r="C19" s="31"/>
      <c r="D19" s="31"/>
      <c r="E19" s="42"/>
      <c r="F19" s="43"/>
      <c r="G19" s="44"/>
      <c r="H19" s="1" t="s">
        <v>30</v>
      </c>
      <c r="I19" s="1"/>
      <c r="J19" s="21"/>
      <c r="K19" s="1" t="s">
        <v>31</v>
      </c>
      <c r="L19" s="21"/>
      <c r="M19" s="45">
        <v>750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25">
      <c r="A20" s="30"/>
      <c r="B20" s="31"/>
      <c r="C20" s="31"/>
      <c r="D20" s="31"/>
      <c r="E20" s="42"/>
      <c r="F20" s="43"/>
      <c r="G20" s="44"/>
      <c r="H20" s="1" t="s">
        <v>32</v>
      </c>
      <c r="I20" s="1"/>
      <c r="J20" s="21"/>
      <c r="K20" s="1" t="s">
        <v>33</v>
      </c>
      <c r="L20" s="21"/>
      <c r="M20" s="45">
        <v>827.5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" customHeight="1" x14ac:dyDescent="0.25">
      <c r="A21" s="24"/>
      <c r="B21" s="25"/>
      <c r="C21" s="25"/>
      <c r="D21" s="25"/>
      <c r="E21" s="25"/>
      <c r="F21" s="26"/>
      <c r="G21" s="27"/>
      <c r="H21" s="1" t="s">
        <v>28</v>
      </c>
      <c r="I21" s="1"/>
      <c r="J21" s="1"/>
      <c r="K21" s="1" t="s">
        <v>34</v>
      </c>
      <c r="L21" s="1"/>
      <c r="M21" s="45">
        <f>M15+M18+M19+M20</f>
        <v>13281.7</v>
      </c>
      <c r="N21" s="6"/>
      <c r="O21" s="6"/>
      <c r="P21" s="6"/>
      <c r="Q21" s="6"/>
    </row>
    <row r="22" spans="1:26" ht="36.6" customHeight="1" x14ac:dyDescent="0.3">
      <c r="A22" s="46"/>
      <c r="B22" s="47"/>
      <c r="C22" s="48"/>
      <c r="D22" s="48"/>
      <c r="E22" s="49"/>
      <c r="F22" s="50"/>
      <c r="G22" s="51"/>
      <c r="H22" s="52"/>
      <c r="I22" s="52"/>
      <c r="J22" s="52"/>
      <c r="K22" s="53"/>
      <c r="L22" s="53"/>
      <c r="M22" s="54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3.5" customHeight="1" x14ac:dyDescent="0.3">
      <c r="A23" s="55"/>
      <c r="B23" s="56"/>
      <c r="C23" s="56"/>
      <c r="D23" s="56"/>
      <c r="E23" s="55"/>
      <c r="F23" s="55"/>
      <c r="G23" s="55"/>
      <c r="H23" s="56"/>
      <c r="I23" s="56"/>
      <c r="J23" s="56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4.25" customHeight="1" x14ac:dyDescent="0.25">
      <c r="A24" s="103" t="s">
        <v>102</v>
      </c>
    </row>
    <row r="25" spans="1:26" ht="14.25" customHeight="1" x14ac:dyDescent="0.25"/>
    <row r="26" spans="1:26" ht="14.25" customHeight="1" x14ac:dyDescent="0.25">
      <c r="A26" s="17" t="s">
        <v>36</v>
      </c>
      <c r="D26" s="57" t="s">
        <v>37</v>
      </c>
    </row>
    <row r="27" spans="1:26" ht="14.25" customHeight="1" x14ac:dyDescent="0.25">
      <c r="A27" s="57" t="s">
        <v>38</v>
      </c>
    </row>
    <row r="28" spans="1:26" ht="14.25" customHeight="1" x14ac:dyDescent="0.25">
      <c r="A28" s="57" t="s">
        <v>39</v>
      </c>
    </row>
    <row r="29" spans="1:26" ht="14.25" customHeight="1" x14ac:dyDescent="0.25">
      <c r="A29" s="57" t="s">
        <v>40</v>
      </c>
    </row>
    <row r="30" spans="1:26" ht="14.25" customHeight="1" x14ac:dyDescent="0.25">
      <c r="A30" s="57" t="s">
        <v>41</v>
      </c>
    </row>
    <row r="31" spans="1:26" ht="14.25" customHeight="1" x14ac:dyDescent="0.25">
      <c r="A31" s="57" t="s">
        <v>42</v>
      </c>
    </row>
    <row r="32" spans="1:26" ht="14.25" customHeight="1" x14ac:dyDescent="0.25">
      <c r="A32" s="57" t="s">
        <v>136</v>
      </c>
    </row>
    <row r="33" spans="1:1" ht="14.25" customHeight="1" x14ac:dyDescent="0.25">
      <c r="A33" s="57" t="s">
        <v>138</v>
      </c>
    </row>
    <row r="34" spans="1:1" ht="14.25" customHeight="1" x14ac:dyDescent="0.25">
      <c r="A34" s="57" t="s">
        <v>43</v>
      </c>
    </row>
    <row r="35" spans="1:1" ht="14.25" customHeight="1" x14ac:dyDescent="0.25">
      <c r="A35" s="57" t="s">
        <v>44</v>
      </c>
    </row>
    <row r="36" spans="1:1" ht="14.25" customHeight="1" x14ac:dyDescent="0.25">
      <c r="A36" s="57" t="s">
        <v>45</v>
      </c>
    </row>
    <row r="37" spans="1:1" ht="14.25" customHeight="1" x14ac:dyDescent="0.25">
      <c r="A37" s="57" t="s">
        <v>46</v>
      </c>
    </row>
    <row r="38" spans="1:1" ht="14.25" customHeight="1" x14ac:dyDescent="0.25">
      <c r="A38" s="57" t="s">
        <v>137</v>
      </c>
    </row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2"/>
    <mergeCell ref="A4:F4"/>
  </mergeCells>
  <pageMargins left="0.70866141732283472" right="0.70866141732283472" top="0.74803149606299213" bottom="0.74803149606299213" header="0" footer="0"/>
  <pageSetup paperSize="9" scale="7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99"/>
  <sheetViews>
    <sheetView zoomScale="98" zoomScaleNormal="98" workbookViewId="0">
      <pane ySplit="2" topLeftCell="A20" activePane="bottomLeft" state="frozen"/>
      <selection pane="bottomLeft" activeCell="C44" sqref="C44"/>
    </sheetView>
  </sheetViews>
  <sheetFormatPr defaultColWidth="14.42578125" defaultRowHeight="15" customHeight="1" x14ac:dyDescent="0.25"/>
  <cols>
    <col min="1" max="1" width="119.7109375" customWidth="1"/>
    <col min="2" max="2" width="7.42578125" customWidth="1"/>
    <col min="3" max="3" width="6.42578125" customWidth="1"/>
    <col min="4" max="4" width="8.42578125" customWidth="1"/>
    <col min="5" max="5" width="10.42578125" customWidth="1"/>
    <col min="6" max="6" width="16.5703125" customWidth="1"/>
    <col min="7" max="7" width="10" customWidth="1"/>
    <col min="8" max="22" width="8.85546875" customWidth="1"/>
  </cols>
  <sheetData>
    <row r="1" spans="1:22" ht="30.6" customHeight="1" x14ac:dyDescent="0.4">
      <c r="A1" s="218" t="s">
        <v>47</v>
      </c>
      <c r="B1" s="216"/>
      <c r="C1" s="216"/>
      <c r="D1" s="216"/>
      <c r="E1" s="216"/>
      <c r="F1" s="217"/>
    </row>
    <row r="2" spans="1:22" ht="59.25" customHeight="1" x14ac:dyDescent="0.25">
      <c r="A2" s="148" t="s">
        <v>48</v>
      </c>
      <c r="B2" s="149" t="s">
        <v>49</v>
      </c>
      <c r="C2" s="149" t="s">
        <v>50</v>
      </c>
      <c r="D2" s="149" t="s">
        <v>51</v>
      </c>
      <c r="E2" s="149" t="s">
        <v>52</v>
      </c>
      <c r="F2" s="150" t="s">
        <v>53</v>
      </c>
      <c r="G2" s="151"/>
    </row>
    <row r="3" spans="1:22" ht="14.25" customHeight="1" x14ac:dyDescent="0.25">
      <c r="A3" s="168" t="s">
        <v>109</v>
      </c>
      <c r="B3" s="153">
        <v>2</v>
      </c>
      <c r="C3" s="154"/>
      <c r="D3" s="121">
        <f t="shared" ref="D3:D22" si="0">B3*C3</f>
        <v>0</v>
      </c>
      <c r="E3" s="128">
        <v>19.25</v>
      </c>
      <c r="F3" s="155">
        <v>9663.5</v>
      </c>
      <c r="G3" s="151"/>
    </row>
    <row r="4" spans="1:22" ht="14.25" customHeight="1" x14ac:dyDescent="0.25">
      <c r="A4" s="152" t="s">
        <v>110</v>
      </c>
      <c r="B4" s="153">
        <v>9</v>
      </c>
      <c r="C4" s="154"/>
      <c r="D4" s="121">
        <f t="shared" si="0"/>
        <v>0</v>
      </c>
      <c r="E4" s="128">
        <v>19.25</v>
      </c>
      <c r="F4" s="155">
        <v>26160.75</v>
      </c>
      <c r="G4" s="151"/>
    </row>
    <row r="5" spans="1:22" ht="14.25" customHeight="1" x14ac:dyDescent="0.25">
      <c r="A5" s="152" t="s">
        <v>111</v>
      </c>
      <c r="B5" s="156">
        <v>4</v>
      </c>
      <c r="C5" s="138"/>
      <c r="D5" s="121">
        <f t="shared" si="0"/>
        <v>0</v>
      </c>
      <c r="E5" s="128">
        <v>19.25</v>
      </c>
      <c r="F5" s="155">
        <v>770</v>
      </c>
      <c r="G5" s="151"/>
    </row>
    <row r="6" spans="1:22" ht="14.25" customHeight="1" x14ac:dyDescent="0.25">
      <c r="A6" s="157" t="s">
        <v>112</v>
      </c>
      <c r="B6" s="156">
        <v>2</v>
      </c>
      <c r="C6" s="138"/>
      <c r="D6" s="121">
        <f t="shared" si="0"/>
        <v>0</v>
      </c>
      <c r="E6" s="128">
        <v>19.25</v>
      </c>
      <c r="F6" s="155">
        <v>231</v>
      </c>
      <c r="G6" s="151"/>
    </row>
    <row r="7" spans="1:22" ht="14.25" customHeight="1" x14ac:dyDescent="0.25">
      <c r="A7" s="158" t="s">
        <v>113</v>
      </c>
      <c r="B7" s="159">
        <v>4</v>
      </c>
      <c r="C7" s="138"/>
      <c r="D7" s="121">
        <f t="shared" si="0"/>
        <v>0</v>
      </c>
      <c r="E7" s="128">
        <v>19.25</v>
      </c>
      <c r="F7" s="155">
        <v>770</v>
      </c>
      <c r="G7" s="151"/>
    </row>
    <row r="8" spans="1:22" ht="14.25" customHeight="1" x14ac:dyDescent="0.25">
      <c r="A8" s="160" t="s">
        <v>114</v>
      </c>
      <c r="B8" s="161">
        <v>1</v>
      </c>
      <c r="C8" s="162"/>
      <c r="D8" s="163">
        <f t="shared" si="0"/>
        <v>0</v>
      </c>
      <c r="E8" s="128">
        <v>19.25</v>
      </c>
      <c r="F8" s="155">
        <v>962.5</v>
      </c>
      <c r="G8" s="164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ht="14.25" customHeight="1" x14ac:dyDescent="0.25">
      <c r="A9" s="165" t="s">
        <v>54</v>
      </c>
      <c r="B9" s="156">
        <v>14</v>
      </c>
      <c r="C9" s="138"/>
      <c r="D9" s="138">
        <f t="shared" si="0"/>
        <v>0</v>
      </c>
      <c r="E9" s="128">
        <v>19.25</v>
      </c>
      <c r="F9" s="155">
        <v>2695</v>
      </c>
      <c r="G9" s="164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ht="14.25" customHeight="1" x14ac:dyDescent="0.25">
      <c r="A10" s="165" t="s">
        <v>104</v>
      </c>
      <c r="B10" s="156">
        <v>50</v>
      </c>
      <c r="C10" s="138"/>
      <c r="D10" s="138"/>
      <c r="E10" s="128">
        <v>19.25</v>
      </c>
      <c r="F10" s="155">
        <v>24062.5</v>
      </c>
      <c r="G10" s="151"/>
    </row>
    <row r="11" spans="1:22" ht="14.25" customHeight="1" x14ac:dyDescent="0.25">
      <c r="A11" s="165" t="s">
        <v>105</v>
      </c>
      <c r="B11" s="156">
        <v>33</v>
      </c>
      <c r="C11" s="138"/>
      <c r="D11" s="138"/>
      <c r="E11" s="128">
        <v>19.25</v>
      </c>
      <c r="F11" s="155">
        <v>19057.5</v>
      </c>
      <c r="G11" s="151"/>
    </row>
    <row r="12" spans="1:22" ht="14.25" customHeight="1" x14ac:dyDescent="0.25">
      <c r="A12" s="152" t="s">
        <v>103</v>
      </c>
      <c r="B12" s="156">
        <v>2</v>
      </c>
      <c r="C12" s="167"/>
      <c r="D12" s="121">
        <f t="shared" si="0"/>
        <v>0</v>
      </c>
      <c r="E12" s="128">
        <v>19.25</v>
      </c>
      <c r="F12" s="155">
        <v>308</v>
      </c>
      <c r="G12" s="151"/>
    </row>
    <row r="13" spans="1:22" ht="14.25" customHeight="1" x14ac:dyDescent="0.25">
      <c r="A13" s="152" t="s">
        <v>115</v>
      </c>
      <c r="B13" s="156">
        <v>3</v>
      </c>
      <c r="C13" s="167"/>
      <c r="D13" s="121">
        <f t="shared" si="0"/>
        <v>0</v>
      </c>
      <c r="E13" s="128">
        <v>19.25</v>
      </c>
      <c r="F13" s="155">
        <v>462</v>
      </c>
      <c r="G13" s="151"/>
    </row>
    <row r="14" spans="1:22" ht="14.25" customHeight="1" x14ac:dyDescent="0.25">
      <c r="A14" s="152" t="s">
        <v>116</v>
      </c>
      <c r="B14" s="156">
        <v>3</v>
      </c>
      <c r="C14" s="167"/>
      <c r="D14" s="121">
        <f t="shared" si="0"/>
        <v>0</v>
      </c>
      <c r="E14" s="128">
        <v>19.25</v>
      </c>
      <c r="F14" s="155">
        <v>462</v>
      </c>
      <c r="G14" s="151"/>
    </row>
    <row r="15" spans="1:22" ht="14.25" customHeight="1" x14ac:dyDescent="0.25">
      <c r="A15" s="165" t="s">
        <v>117</v>
      </c>
      <c r="B15" s="156">
        <v>4</v>
      </c>
      <c r="C15" s="167"/>
      <c r="D15" s="121">
        <f t="shared" si="0"/>
        <v>0</v>
      </c>
      <c r="E15" s="128">
        <v>19.25</v>
      </c>
      <c r="F15" s="155">
        <v>616</v>
      </c>
      <c r="G15" s="151"/>
    </row>
    <row r="16" spans="1:22" ht="14.25" customHeight="1" x14ac:dyDescent="0.25">
      <c r="A16" s="165" t="s">
        <v>118</v>
      </c>
      <c r="B16" s="156">
        <v>3</v>
      </c>
      <c r="C16" s="167"/>
      <c r="D16" s="121">
        <f t="shared" si="0"/>
        <v>0</v>
      </c>
      <c r="E16" s="128">
        <v>19.25</v>
      </c>
      <c r="F16" s="155">
        <v>462</v>
      </c>
      <c r="G16" s="151"/>
    </row>
    <row r="17" spans="1:7" ht="14.25" customHeight="1" x14ac:dyDescent="0.25">
      <c r="A17" s="152" t="s">
        <v>119</v>
      </c>
      <c r="B17" s="156">
        <v>3</v>
      </c>
      <c r="C17" s="167"/>
      <c r="D17" s="121">
        <f t="shared" si="0"/>
        <v>0</v>
      </c>
      <c r="E17" s="128">
        <v>19.25</v>
      </c>
      <c r="F17" s="155">
        <v>462</v>
      </c>
      <c r="G17" s="151"/>
    </row>
    <row r="18" spans="1:7" ht="23.1" customHeight="1" x14ac:dyDescent="0.25">
      <c r="A18" s="203" t="s">
        <v>120</v>
      </c>
      <c r="B18" s="156">
        <v>8</v>
      </c>
      <c r="C18" s="167"/>
      <c r="D18" s="121">
        <f t="shared" si="0"/>
        <v>0</v>
      </c>
      <c r="E18" s="128">
        <v>19.25</v>
      </c>
      <c r="F18" s="155">
        <v>1232</v>
      </c>
      <c r="G18" s="151"/>
    </row>
    <row r="19" spans="1:7" ht="14.25" customHeight="1" x14ac:dyDescent="0.25">
      <c r="A19" s="165" t="s">
        <v>124</v>
      </c>
      <c r="B19" s="156">
        <v>4</v>
      </c>
      <c r="C19" s="167"/>
      <c r="D19" s="121">
        <f t="shared" si="0"/>
        <v>0</v>
      </c>
      <c r="E19" s="128">
        <v>19.25</v>
      </c>
      <c r="F19" s="155">
        <v>770</v>
      </c>
      <c r="G19" s="151"/>
    </row>
    <row r="20" spans="1:7" ht="27.6" customHeight="1" x14ac:dyDescent="0.25">
      <c r="A20" s="202" t="s">
        <v>125</v>
      </c>
      <c r="B20" s="156"/>
      <c r="C20" s="138"/>
      <c r="D20" s="121">
        <f t="shared" si="0"/>
        <v>0</v>
      </c>
      <c r="E20" s="128">
        <v>19.25</v>
      </c>
      <c r="F20" s="155">
        <v>3080</v>
      </c>
      <c r="G20" s="151"/>
    </row>
    <row r="21" spans="1:7" ht="14.25" customHeight="1" x14ac:dyDescent="0.25">
      <c r="A21" s="152" t="s">
        <v>126</v>
      </c>
      <c r="B21" s="156"/>
      <c r="C21" s="138"/>
      <c r="D21" s="121">
        <f t="shared" si="0"/>
        <v>0</v>
      </c>
      <c r="E21" s="128">
        <v>19.25</v>
      </c>
      <c r="F21" s="155">
        <v>577.5</v>
      </c>
      <c r="G21" s="151"/>
    </row>
    <row r="22" spans="1:7" ht="14.25" customHeight="1" x14ac:dyDescent="0.25">
      <c r="A22" s="165" t="s">
        <v>123</v>
      </c>
      <c r="B22" s="156"/>
      <c r="C22" s="138"/>
      <c r="D22" s="121">
        <f t="shared" si="0"/>
        <v>0</v>
      </c>
      <c r="E22" s="128">
        <v>19.25</v>
      </c>
      <c r="F22" s="155">
        <v>577.5</v>
      </c>
      <c r="G22" s="151"/>
    </row>
    <row r="23" spans="1:7" ht="14.25" customHeight="1" x14ac:dyDescent="0.25">
      <c r="A23" s="169" t="s">
        <v>11</v>
      </c>
      <c r="B23" s="156"/>
      <c r="C23" s="138"/>
      <c r="D23" s="134">
        <f>SUM(D3:D22)</f>
        <v>0</v>
      </c>
      <c r="E23" s="141"/>
      <c r="F23" s="170">
        <f>SUM(F3:F22)</f>
        <v>93381.75</v>
      </c>
      <c r="G23" s="151"/>
    </row>
    <row r="24" spans="1:7" ht="14.25" customHeight="1" x14ac:dyDescent="0.25">
      <c r="A24" s="171" t="s">
        <v>55</v>
      </c>
      <c r="B24" s="156"/>
      <c r="C24" s="138"/>
      <c r="D24" s="138"/>
      <c r="E24" s="141"/>
      <c r="F24" s="172"/>
      <c r="G24" s="151"/>
    </row>
    <row r="25" spans="1:7" ht="14.25" customHeight="1" x14ac:dyDescent="0.25">
      <c r="A25" s="152" t="s">
        <v>121</v>
      </c>
      <c r="B25" s="156">
        <v>4</v>
      </c>
      <c r="C25" s="121"/>
      <c r="D25" s="138">
        <f>B25*C25</f>
        <v>0</v>
      </c>
      <c r="E25" s="141">
        <v>19.25</v>
      </c>
      <c r="F25" s="172">
        <v>616</v>
      </c>
      <c r="G25" s="204"/>
    </row>
    <row r="26" spans="1:7" ht="14.25" customHeight="1" x14ac:dyDescent="0.25">
      <c r="A26" s="165" t="s">
        <v>122</v>
      </c>
      <c r="B26" s="156">
        <v>5</v>
      </c>
      <c r="C26" s="121"/>
      <c r="D26" s="138">
        <f t="shared" ref="D26:D35" si="1">B26*C26</f>
        <v>0</v>
      </c>
      <c r="E26" s="141">
        <v>19.25</v>
      </c>
      <c r="F26" s="172">
        <v>770</v>
      </c>
      <c r="G26" s="204"/>
    </row>
    <row r="27" spans="1:7" ht="14.25" customHeight="1" x14ac:dyDescent="0.25">
      <c r="A27" s="152" t="s">
        <v>127</v>
      </c>
      <c r="B27" s="156">
        <v>4</v>
      </c>
      <c r="C27" s="121"/>
      <c r="D27" s="138">
        <f t="shared" si="1"/>
        <v>0</v>
      </c>
      <c r="E27" s="141">
        <v>19.25</v>
      </c>
      <c r="F27" s="172">
        <v>616</v>
      </c>
      <c r="G27" s="204"/>
    </row>
    <row r="28" spans="1:7" ht="14.25" customHeight="1" x14ac:dyDescent="0.25">
      <c r="A28" s="173" t="s">
        <v>128</v>
      </c>
      <c r="B28" s="138">
        <v>2</v>
      </c>
      <c r="C28" s="121"/>
      <c r="D28" s="138">
        <f t="shared" si="1"/>
        <v>0</v>
      </c>
      <c r="E28" s="141">
        <v>19.25</v>
      </c>
      <c r="F28" s="172">
        <v>2695</v>
      </c>
      <c r="G28" s="204"/>
    </row>
    <row r="29" spans="1:7" ht="14.25" customHeight="1" x14ac:dyDescent="0.25">
      <c r="A29" s="165" t="s">
        <v>129</v>
      </c>
      <c r="B29" s="156">
        <v>1</v>
      </c>
      <c r="C29" s="138"/>
      <c r="D29" s="138">
        <f t="shared" si="1"/>
        <v>0</v>
      </c>
      <c r="E29" s="141">
        <v>19.25</v>
      </c>
      <c r="F29" s="172">
        <v>192.5</v>
      </c>
      <c r="G29" s="204"/>
    </row>
    <row r="30" spans="1:7" ht="14.25" customHeight="1" x14ac:dyDescent="0.25">
      <c r="A30" s="165" t="s">
        <v>130</v>
      </c>
      <c r="B30" s="156">
        <v>2</v>
      </c>
      <c r="C30" s="138"/>
      <c r="D30" s="138">
        <f t="shared" si="1"/>
        <v>0</v>
      </c>
      <c r="E30" s="141">
        <v>19.25</v>
      </c>
      <c r="F30" s="172">
        <v>308</v>
      </c>
      <c r="G30" s="204"/>
    </row>
    <row r="31" spans="1:7" ht="14.25" customHeight="1" x14ac:dyDescent="0.25">
      <c r="A31" s="165" t="s">
        <v>131</v>
      </c>
      <c r="B31" s="156">
        <v>3</v>
      </c>
      <c r="C31" s="138"/>
      <c r="D31" s="138">
        <f t="shared" si="1"/>
        <v>0</v>
      </c>
      <c r="E31" s="141">
        <v>19.25</v>
      </c>
      <c r="F31" s="172">
        <v>866.25</v>
      </c>
      <c r="G31" s="204"/>
    </row>
    <row r="32" spans="1:7" ht="14.25" customHeight="1" x14ac:dyDescent="0.25">
      <c r="A32" s="174" t="s">
        <v>132</v>
      </c>
      <c r="B32" s="156">
        <v>3</v>
      </c>
      <c r="C32" s="138"/>
      <c r="D32" s="138">
        <f t="shared" si="1"/>
        <v>0</v>
      </c>
      <c r="E32" s="141">
        <v>19.25</v>
      </c>
      <c r="F32" s="172">
        <v>462</v>
      </c>
      <c r="G32" s="204"/>
    </row>
    <row r="33" spans="1:22" ht="14.25" customHeight="1" x14ac:dyDescent="0.25">
      <c r="A33" s="174" t="s">
        <v>133</v>
      </c>
      <c r="B33" s="156">
        <v>4</v>
      </c>
      <c r="C33" s="138"/>
      <c r="D33" s="138">
        <f t="shared" si="1"/>
        <v>0</v>
      </c>
      <c r="E33" s="141">
        <v>19.25</v>
      </c>
      <c r="F33" s="172">
        <v>616</v>
      </c>
      <c r="G33" s="204"/>
    </row>
    <row r="34" spans="1:22" ht="14.25" customHeight="1" x14ac:dyDescent="0.25">
      <c r="A34" s="175" t="s">
        <v>134</v>
      </c>
      <c r="B34" s="156">
        <v>3</v>
      </c>
      <c r="C34" s="138"/>
      <c r="D34" s="138">
        <f t="shared" si="1"/>
        <v>0</v>
      </c>
      <c r="E34" s="141">
        <v>19.25</v>
      </c>
      <c r="F34" s="172">
        <v>462</v>
      </c>
      <c r="G34" s="204"/>
    </row>
    <row r="35" spans="1:22" ht="14.25" customHeight="1" x14ac:dyDescent="0.25">
      <c r="A35" s="176"/>
      <c r="B35" s="177"/>
      <c r="C35" s="138"/>
      <c r="D35" s="138">
        <f t="shared" si="1"/>
        <v>0</v>
      </c>
      <c r="E35" s="141">
        <v>19.25</v>
      </c>
      <c r="F35" s="172">
        <f t="shared" ref="F35" si="2">PRODUCT(D35:E35)</f>
        <v>0</v>
      </c>
      <c r="G35" s="204"/>
    </row>
    <row r="36" spans="1:22" ht="14.25" customHeight="1" x14ac:dyDescent="0.25">
      <c r="A36" s="178" t="s">
        <v>56</v>
      </c>
      <c r="B36" s="156">
        <v>12</v>
      </c>
      <c r="C36" s="138"/>
      <c r="D36" s="134">
        <f>SUM(D25:D35)</f>
        <v>0</v>
      </c>
      <c r="E36" s="141"/>
      <c r="F36" s="170">
        <f>SUM(F25:F35)</f>
        <v>7603.75</v>
      </c>
      <c r="G36" s="204"/>
    </row>
    <row r="37" spans="1:22" ht="14.25" customHeight="1" x14ac:dyDescent="0.25">
      <c r="A37" s="179" t="s">
        <v>15</v>
      </c>
      <c r="B37" s="156"/>
      <c r="C37" s="138"/>
      <c r="D37" s="134"/>
      <c r="E37" s="141"/>
      <c r="F37" s="170"/>
      <c r="G37" s="151"/>
    </row>
    <row r="38" spans="1:22" ht="14.25" customHeight="1" x14ac:dyDescent="0.25">
      <c r="A38" s="180" t="s">
        <v>57</v>
      </c>
      <c r="B38" s="156">
        <v>26</v>
      </c>
      <c r="C38" s="138"/>
      <c r="D38" s="134">
        <f>B38*C38</f>
        <v>0</v>
      </c>
      <c r="E38" s="141">
        <v>19.25</v>
      </c>
      <c r="F38" s="170">
        <v>2502.5</v>
      </c>
      <c r="G38" s="181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</row>
    <row r="39" spans="1:22" ht="14.25" customHeight="1" x14ac:dyDescent="0.25">
      <c r="A39" s="179" t="s">
        <v>58</v>
      </c>
      <c r="B39" s="182"/>
      <c r="C39" s="134"/>
      <c r="D39" s="134"/>
      <c r="E39" s="137"/>
      <c r="F39" s="183"/>
      <c r="G39" s="184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4.25" customHeight="1" x14ac:dyDescent="0.25">
      <c r="A40" s="185" t="s">
        <v>106</v>
      </c>
      <c r="B40" s="186">
        <v>14</v>
      </c>
      <c r="C40" s="187"/>
      <c r="D40" s="187">
        <f t="shared" ref="D40:D42" si="3">B40*C40</f>
        <v>0</v>
      </c>
      <c r="E40" s="188">
        <v>19.25</v>
      </c>
      <c r="F40" s="189">
        <v>2695</v>
      </c>
      <c r="G40" s="204"/>
    </row>
    <row r="41" spans="1:22" ht="14.25" customHeight="1" x14ac:dyDescent="0.25">
      <c r="A41" s="185" t="s">
        <v>59</v>
      </c>
      <c r="B41" s="186">
        <v>14</v>
      </c>
      <c r="C41" s="187"/>
      <c r="D41" s="187">
        <f t="shared" si="3"/>
        <v>0</v>
      </c>
      <c r="E41" s="188">
        <v>38.5</v>
      </c>
      <c r="F41" s="189">
        <v>21560</v>
      </c>
      <c r="G41" s="204"/>
    </row>
    <row r="42" spans="1:22" ht="14.25" customHeight="1" x14ac:dyDescent="0.25">
      <c r="A42" s="152" t="s">
        <v>60</v>
      </c>
      <c r="B42" s="190">
        <v>1</v>
      </c>
      <c r="C42" s="121"/>
      <c r="D42" s="187">
        <f t="shared" si="3"/>
        <v>0</v>
      </c>
      <c r="E42" s="141">
        <v>38.5</v>
      </c>
      <c r="F42" s="172">
        <v>5775</v>
      </c>
      <c r="G42" s="204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ht="14.25" customHeight="1" x14ac:dyDescent="0.25">
      <c r="A43" s="152" t="s">
        <v>61</v>
      </c>
      <c r="B43" s="190">
        <v>1</v>
      </c>
      <c r="C43" s="121"/>
      <c r="D43" s="187"/>
      <c r="E43" s="141">
        <v>55</v>
      </c>
      <c r="F43" s="172">
        <v>21450</v>
      </c>
      <c r="G43" s="204"/>
    </row>
    <row r="44" spans="1:22" ht="14.25" customHeight="1" x14ac:dyDescent="0.25">
      <c r="A44" s="152" t="s">
        <v>62</v>
      </c>
      <c r="B44" s="190">
        <v>1</v>
      </c>
      <c r="C44" s="121"/>
      <c r="D44" s="187"/>
      <c r="E44" s="141">
        <v>38.5</v>
      </c>
      <c r="F44" s="172">
        <v>4620</v>
      </c>
      <c r="G44" s="204"/>
    </row>
    <row r="45" spans="1:22" ht="14.25" customHeight="1" x14ac:dyDescent="0.25">
      <c r="A45" s="178" t="s">
        <v>63</v>
      </c>
      <c r="B45" s="182"/>
      <c r="C45" s="134"/>
      <c r="D45" s="134">
        <f>SUM(D40:D44)</f>
        <v>0</v>
      </c>
      <c r="E45" s="137"/>
      <c r="F45" s="170">
        <f>SUM(F40:F44)</f>
        <v>56100</v>
      </c>
      <c r="G45" s="204"/>
    </row>
    <row r="46" spans="1:22" ht="14.25" customHeight="1" x14ac:dyDescent="0.25">
      <c r="A46" s="165"/>
      <c r="B46" s="156"/>
      <c r="C46" s="138"/>
      <c r="D46" s="138"/>
      <c r="E46" s="141"/>
      <c r="F46" s="191"/>
      <c r="G46" s="151"/>
    </row>
    <row r="47" spans="1:22" ht="14.25" customHeight="1" x14ac:dyDescent="0.25">
      <c r="A47" s="192" t="s">
        <v>64</v>
      </c>
      <c r="B47" s="193"/>
      <c r="C47" s="194"/>
      <c r="D47" s="194"/>
      <c r="E47" s="195"/>
      <c r="F47" s="196">
        <f>SUM(F23+F36+F38+F45)</f>
        <v>159588</v>
      </c>
      <c r="G47" s="151"/>
    </row>
    <row r="48" spans="1:22" ht="14.25" customHeight="1" x14ac:dyDescent="0.25">
      <c r="A48" s="198"/>
      <c r="B48" s="151"/>
      <c r="C48" s="151"/>
      <c r="D48" s="151"/>
      <c r="E48" s="166"/>
      <c r="F48" s="166"/>
      <c r="G48" s="151"/>
    </row>
    <row r="49" spans="1:22" ht="14.25" customHeight="1" x14ac:dyDescent="0.25">
      <c r="A49" s="199"/>
      <c r="B49" s="151"/>
      <c r="C49" s="151"/>
      <c r="D49" s="151"/>
      <c r="E49" s="166"/>
      <c r="F49" s="197"/>
      <c r="G49" s="151"/>
    </row>
    <row r="50" spans="1:22" ht="14.25" customHeight="1" x14ac:dyDescent="0.25">
      <c r="A50" s="219"/>
      <c r="B50" s="220"/>
      <c r="C50" s="220"/>
      <c r="D50" s="220"/>
      <c r="E50" s="220"/>
      <c r="F50" s="220"/>
      <c r="G50" s="220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</row>
    <row r="51" spans="1:22" ht="14.25" customHeight="1" x14ac:dyDescent="0.25">
      <c r="A51" s="200"/>
      <c r="B51" s="151"/>
      <c r="C51" s="151"/>
      <c r="D51" s="151"/>
      <c r="E51" s="151"/>
      <c r="F51" s="151"/>
      <c r="G51" s="151"/>
    </row>
    <row r="52" spans="1:22" ht="14.25" customHeight="1" x14ac:dyDescent="0.25">
      <c r="A52" s="200"/>
      <c r="B52" s="151"/>
      <c r="C52" s="151"/>
      <c r="D52" s="151"/>
      <c r="E52" s="151"/>
      <c r="F52" s="151"/>
      <c r="G52" s="151"/>
    </row>
    <row r="53" spans="1:22" ht="14.25" customHeight="1" x14ac:dyDescent="0.25">
      <c r="A53" s="151"/>
      <c r="B53" s="151"/>
      <c r="C53" s="151"/>
      <c r="D53" s="151"/>
      <c r="E53" s="151"/>
      <c r="F53" s="151"/>
      <c r="G53" s="151"/>
    </row>
    <row r="54" spans="1:22" ht="14.25" customHeight="1" x14ac:dyDescent="0.25">
      <c r="A54" s="201"/>
      <c r="B54" s="151"/>
      <c r="C54" s="151"/>
      <c r="D54" s="151"/>
      <c r="E54" s="151"/>
      <c r="F54" s="151"/>
      <c r="G54" s="151"/>
    </row>
    <row r="55" spans="1:22" ht="14.25" customHeight="1" x14ac:dyDescent="0.25">
      <c r="A55" s="151"/>
      <c r="B55" s="151"/>
      <c r="C55" s="151"/>
      <c r="D55" s="151"/>
      <c r="E55" s="151"/>
      <c r="F55" s="151"/>
      <c r="G55" s="151"/>
    </row>
    <row r="56" spans="1:22" ht="14.25" customHeight="1" x14ac:dyDescent="0.25">
      <c r="A56" s="151"/>
      <c r="B56" s="151"/>
      <c r="C56" s="151"/>
      <c r="D56" s="151"/>
      <c r="E56" s="151"/>
      <c r="F56" s="151"/>
      <c r="G56" s="151"/>
    </row>
    <row r="57" spans="1:22" ht="14.25" customHeight="1" x14ac:dyDescent="0.25">
      <c r="A57" s="151"/>
      <c r="B57" s="151"/>
      <c r="C57" s="151"/>
      <c r="D57" s="151"/>
      <c r="E57" s="151"/>
      <c r="F57" s="151"/>
      <c r="G57" s="151"/>
    </row>
    <row r="58" spans="1:22" ht="14.25" customHeight="1" x14ac:dyDescent="0.25">
      <c r="A58" s="151"/>
      <c r="B58" s="151"/>
      <c r="C58" s="151"/>
      <c r="D58" s="151"/>
      <c r="E58" s="151"/>
      <c r="F58" s="151"/>
      <c r="G58" s="151"/>
    </row>
    <row r="59" spans="1:22" ht="14.25" customHeight="1" x14ac:dyDescent="0.25">
      <c r="A59" s="151"/>
      <c r="B59" s="151"/>
      <c r="C59" s="151"/>
      <c r="D59" s="151"/>
      <c r="E59" s="151"/>
      <c r="F59" s="151"/>
      <c r="G59" s="151"/>
    </row>
    <row r="60" spans="1:22" ht="14.25" customHeight="1" x14ac:dyDescent="0.25">
      <c r="A60" s="151"/>
      <c r="B60" s="151"/>
      <c r="C60" s="151"/>
      <c r="D60" s="151"/>
      <c r="E60" s="151"/>
      <c r="F60" s="151"/>
      <c r="G60" s="151"/>
    </row>
    <row r="61" spans="1:22" ht="14.25" customHeight="1" x14ac:dyDescent="0.25">
      <c r="A61" s="151"/>
      <c r="B61" s="151"/>
      <c r="C61" s="151"/>
      <c r="D61" s="151"/>
      <c r="E61" s="151"/>
      <c r="F61" s="151"/>
      <c r="G61" s="151"/>
    </row>
    <row r="62" spans="1:22" ht="14.25" customHeight="1" x14ac:dyDescent="0.25">
      <c r="A62" s="151"/>
      <c r="B62" s="151"/>
      <c r="C62" s="151"/>
      <c r="D62" s="151"/>
      <c r="E62" s="151"/>
      <c r="F62" s="151"/>
      <c r="G62" s="151"/>
    </row>
    <row r="63" spans="1:22" ht="14.25" customHeight="1" x14ac:dyDescent="0.25">
      <c r="A63" s="151"/>
      <c r="B63" s="151"/>
      <c r="C63" s="151"/>
      <c r="D63" s="151"/>
      <c r="E63" s="151"/>
      <c r="F63" s="151"/>
      <c r="G63" s="151"/>
    </row>
    <row r="64" spans="1:22" ht="14.25" customHeight="1" x14ac:dyDescent="0.25">
      <c r="A64" s="151"/>
      <c r="B64" s="151"/>
      <c r="C64" s="151"/>
      <c r="D64" s="151"/>
      <c r="E64" s="151"/>
      <c r="F64" s="151"/>
      <c r="G64" s="151"/>
    </row>
    <row r="65" spans="1:7" ht="14.25" customHeight="1" x14ac:dyDescent="0.25">
      <c r="A65" s="151"/>
      <c r="B65" s="151"/>
      <c r="C65" s="151"/>
      <c r="D65" s="151"/>
      <c r="E65" s="151"/>
      <c r="F65" s="151"/>
      <c r="G65" s="151"/>
    </row>
    <row r="66" spans="1:7" ht="14.25" customHeight="1" x14ac:dyDescent="0.25">
      <c r="A66" s="151"/>
      <c r="B66" s="151"/>
      <c r="C66" s="151"/>
      <c r="D66" s="151"/>
      <c r="E66" s="151"/>
      <c r="F66" s="151"/>
      <c r="G66" s="151"/>
    </row>
    <row r="67" spans="1:7" ht="14.25" customHeight="1" x14ac:dyDescent="0.25">
      <c r="A67" s="151"/>
      <c r="B67" s="151"/>
      <c r="C67" s="151"/>
      <c r="D67" s="151"/>
      <c r="E67" s="151"/>
      <c r="F67" s="151"/>
      <c r="G67" s="151"/>
    </row>
    <row r="68" spans="1:7" ht="14.25" customHeight="1" x14ac:dyDescent="0.25">
      <c r="A68" s="151"/>
      <c r="B68" s="151"/>
      <c r="C68" s="151"/>
      <c r="D68" s="151"/>
      <c r="E68" s="151"/>
      <c r="F68" s="151"/>
      <c r="G68" s="151"/>
    </row>
    <row r="69" spans="1:7" ht="14.25" customHeight="1" x14ac:dyDescent="0.25">
      <c r="A69" s="151"/>
      <c r="B69" s="151"/>
      <c r="C69" s="151"/>
      <c r="D69" s="151"/>
      <c r="E69" s="151"/>
      <c r="F69" s="151"/>
      <c r="G69" s="151"/>
    </row>
    <row r="70" spans="1:7" ht="14.25" customHeight="1" x14ac:dyDescent="0.25">
      <c r="A70" s="151"/>
      <c r="B70" s="151"/>
      <c r="C70" s="151"/>
      <c r="D70" s="151"/>
      <c r="E70" s="151"/>
      <c r="F70" s="151"/>
      <c r="G70" s="151"/>
    </row>
    <row r="71" spans="1:7" ht="14.25" customHeight="1" x14ac:dyDescent="0.25">
      <c r="A71" s="151"/>
      <c r="B71" s="151"/>
      <c r="C71" s="151"/>
      <c r="D71" s="151"/>
      <c r="E71" s="151"/>
      <c r="F71" s="151"/>
      <c r="G71" s="151"/>
    </row>
    <row r="72" spans="1:7" ht="14.25" customHeight="1" x14ac:dyDescent="0.25">
      <c r="A72" s="151"/>
      <c r="B72" s="151"/>
      <c r="C72" s="151"/>
      <c r="D72" s="151"/>
      <c r="E72" s="151"/>
      <c r="F72" s="151"/>
      <c r="G72" s="151"/>
    </row>
    <row r="73" spans="1:7" ht="14.25" customHeight="1" x14ac:dyDescent="0.25">
      <c r="A73" s="151"/>
      <c r="B73" s="151"/>
      <c r="C73" s="151"/>
      <c r="D73" s="151"/>
      <c r="E73" s="151"/>
      <c r="F73" s="151"/>
      <c r="G73" s="151"/>
    </row>
    <row r="74" spans="1:7" ht="14.25" customHeight="1" x14ac:dyDescent="0.25">
      <c r="A74" s="151"/>
      <c r="B74" s="151"/>
      <c r="C74" s="151"/>
      <c r="D74" s="151"/>
      <c r="E74" s="151"/>
      <c r="F74" s="151"/>
      <c r="G74" s="151"/>
    </row>
    <row r="75" spans="1:7" ht="14.25" customHeight="1" x14ac:dyDescent="0.25">
      <c r="A75" s="151"/>
      <c r="B75" s="151"/>
      <c r="C75" s="151"/>
      <c r="D75" s="151"/>
      <c r="E75" s="151"/>
      <c r="F75" s="151"/>
      <c r="G75" s="151"/>
    </row>
    <row r="76" spans="1:7" ht="14.25" customHeight="1" x14ac:dyDescent="0.25">
      <c r="A76" s="151"/>
      <c r="B76" s="151"/>
      <c r="C76" s="151"/>
      <c r="D76" s="151"/>
      <c r="E76" s="151"/>
      <c r="F76" s="151"/>
      <c r="G76" s="151"/>
    </row>
    <row r="77" spans="1:7" ht="14.25" customHeight="1" x14ac:dyDescent="0.25">
      <c r="A77" s="151"/>
      <c r="B77" s="151"/>
      <c r="C77" s="151"/>
      <c r="D77" s="151"/>
      <c r="E77" s="151"/>
      <c r="F77" s="151"/>
      <c r="G77" s="151"/>
    </row>
    <row r="78" spans="1:7" ht="14.25" customHeight="1" x14ac:dyDescent="0.25">
      <c r="A78" s="151"/>
      <c r="B78" s="151"/>
      <c r="C78" s="151"/>
      <c r="D78" s="151"/>
      <c r="E78" s="151"/>
      <c r="F78" s="151"/>
      <c r="G78" s="151"/>
    </row>
    <row r="79" spans="1:7" ht="14.25" customHeight="1" x14ac:dyDescent="0.25">
      <c r="A79" s="151"/>
      <c r="B79" s="151"/>
      <c r="C79" s="151"/>
      <c r="D79" s="151"/>
      <c r="E79" s="151"/>
      <c r="F79" s="151"/>
      <c r="G79" s="151"/>
    </row>
    <row r="80" spans="1:7" ht="14.25" customHeight="1" x14ac:dyDescent="0.25">
      <c r="A80" s="151"/>
      <c r="B80" s="151"/>
      <c r="C80" s="151"/>
      <c r="D80" s="151"/>
      <c r="E80" s="151"/>
      <c r="F80" s="151"/>
      <c r="G80" s="151"/>
    </row>
    <row r="81" spans="1:7" ht="14.25" customHeight="1" x14ac:dyDescent="0.25">
      <c r="A81" s="151"/>
      <c r="B81" s="151"/>
      <c r="C81" s="151"/>
      <c r="D81" s="151"/>
      <c r="E81" s="151"/>
      <c r="F81" s="151"/>
      <c r="G81" s="151"/>
    </row>
    <row r="82" spans="1:7" ht="14.25" customHeight="1" x14ac:dyDescent="0.25">
      <c r="A82" s="151"/>
      <c r="B82" s="151"/>
      <c r="C82" s="151"/>
      <c r="D82" s="151"/>
      <c r="E82" s="151"/>
      <c r="F82" s="151"/>
      <c r="G82" s="151"/>
    </row>
    <row r="83" spans="1:7" ht="14.25" customHeight="1" x14ac:dyDescent="0.25">
      <c r="A83" s="151"/>
      <c r="B83" s="151"/>
      <c r="C83" s="151"/>
      <c r="D83" s="151"/>
      <c r="E83" s="151"/>
      <c r="F83" s="151"/>
      <c r="G83" s="151"/>
    </row>
    <row r="84" spans="1:7" ht="14.25" customHeight="1" x14ac:dyDescent="0.25">
      <c r="A84" s="151"/>
      <c r="B84" s="151"/>
      <c r="C84" s="151"/>
      <c r="D84" s="151"/>
      <c r="E84" s="151"/>
      <c r="F84" s="151"/>
      <c r="G84" s="151"/>
    </row>
    <row r="85" spans="1:7" ht="14.25" customHeight="1" x14ac:dyDescent="0.25">
      <c r="A85" s="151"/>
      <c r="B85" s="151"/>
      <c r="C85" s="151"/>
      <c r="D85" s="151"/>
      <c r="E85" s="151"/>
      <c r="F85" s="151"/>
      <c r="G85" s="151"/>
    </row>
    <row r="86" spans="1:7" ht="14.25" customHeight="1" x14ac:dyDescent="0.25">
      <c r="A86" s="151"/>
      <c r="B86" s="151"/>
      <c r="C86" s="151"/>
      <c r="D86" s="151"/>
      <c r="E86" s="151"/>
      <c r="F86" s="151"/>
      <c r="G86" s="151"/>
    </row>
    <row r="87" spans="1:7" ht="14.25" customHeight="1" x14ac:dyDescent="0.25">
      <c r="A87" s="151"/>
      <c r="B87" s="151"/>
      <c r="C87" s="151"/>
      <c r="D87" s="151"/>
      <c r="E87" s="151"/>
      <c r="F87" s="151"/>
      <c r="G87" s="151"/>
    </row>
    <row r="88" spans="1:7" ht="14.25" customHeight="1" x14ac:dyDescent="0.25">
      <c r="A88" s="151"/>
      <c r="B88" s="151"/>
      <c r="C88" s="151"/>
      <c r="D88" s="151"/>
      <c r="E88" s="151"/>
      <c r="F88" s="151"/>
      <c r="G88" s="151"/>
    </row>
    <row r="89" spans="1:7" ht="14.25" customHeight="1" x14ac:dyDescent="0.25"/>
    <row r="90" spans="1:7" ht="14.25" customHeight="1" x14ac:dyDescent="0.25"/>
    <row r="91" spans="1:7" ht="14.25" customHeight="1" x14ac:dyDescent="0.25"/>
    <row r="92" spans="1:7" ht="14.25" customHeight="1" x14ac:dyDescent="0.25"/>
    <row r="93" spans="1:7" ht="14.25" customHeight="1" x14ac:dyDescent="0.25"/>
    <row r="94" spans="1:7" ht="14.25" customHeight="1" x14ac:dyDescent="0.25"/>
    <row r="95" spans="1:7" ht="14.25" customHeight="1" x14ac:dyDescent="0.25"/>
    <row r="96" spans="1:7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2">
    <mergeCell ref="A1:F1"/>
    <mergeCell ref="A50:G50"/>
  </mergeCells>
  <pageMargins left="0.70866141732283472" right="0.70866141732283472" top="0.74803149606299213" bottom="0.74803149606299213" header="0" footer="0"/>
  <pageSetup paperSize="9" scale="3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C16" sqref="C16"/>
    </sheetView>
  </sheetViews>
  <sheetFormatPr defaultColWidth="14.42578125" defaultRowHeight="15" customHeight="1" x14ac:dyDescent="0.25"/>
  <cols>
    <col min="1" max="1" width="44.140625" customWidth="1"/>
    <col min="2" max="2" width="12.42578125" customWidth="1"/>
    <col min="3" max="3" width="27.42578125" customWidth="1"/>
    <col min="4" max="26" width="8.85546875" customWidth="1"/>
  </cols>
  <sheetData>
    <row r="1" spans="1:26" ht="14.25" customHeight="1" x14ac:dyDescent="0.25"/>
    <row r="2" spans="1:26" ht="14.25" customHeight="1" x14ac:dyDescent="0.3">
      <c r="A2" s="221" t="s">
        <v>5</v>
      </c>
      <c r="B2" s="222"/>
      <c r="C2" s="223"/>
    </row>
    <row r="3" spans="1:26" ht="14.25" customHeight="1" x14ac:dyDescent="0.25">
      <c r="A3" s="63" t="s">
        <v>65</v>
      </c>
      <c r="B3" s="64" t="s">
        <v>66</v>
      </c>
      <c r="C3" s="65" t="s">
        <v>53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2.5" customHeight="1" x14ac:dyDescent="0.25">
      <c r="A4" s="66" t="s">
        <v>67</v>
      </c>
      <c r="B4" s="67">
        <v>1</v>
      </c>
      <c r="C4" s="68">
        <f t="shared" ref="C4:C9" si="0">7714.71/6-0.01</f>
        <v>1285.7750000000001</v>
      </c>
    </row>
    <row r="5" spans="1:26" ht="14.25" customHeight="1" x14ac:dyDescent="0.25">
      <c r="A5" s="66" t="s">
        <v>68</v>
      </c>
      <c r="B5" s="67">
        <v>1</v>
      </c>
      <c r="C5" s="68">
        <f t="shared" si="0"/>
        <v>1285.7750000000001</v>
      </c>
    </row>
    <row r="6" spans="1:26" ht="14.25" customHeight="1" x14ac:dyDescent="0.25">
      <c r="A6" s="66" t="s">
        <v>69</v>
      </c>
      <c r="B6" s="67">
        <v>1</v>
      </c>
      <c r="C6" s="68">
        <f t="shared" si="0"/>
        <v>1285.7750000000001</v>
      </c>
    </row>
    <row r="7" spans="1:26" ht="14.25" customHeight="1" x14ac:dyDescent="0.25">
      <c r="A7" s="66" t="s">
        <v>70</v>
      </c>
      <c r="B7" s="67">
        <v>1</v>
      </c>
      <c r="C7" s="68">
        <f t="shared" si="0"/>
        <v>1285.7750000000001</v>
      </c>
    </row>
    <row r="8" spans="1:26" ht="14.25" customHeight="1" x14ac:dyDescent="0.25">
      <c r="A8" s="66" t="s">
        <v>71</v>
      </c>
      <c r="B8" s="67">
        <v>1</v>
      </c>
      <c r="C8" s="68">
        <f t="shared" si="0"/>
        <v>1285.7750000000001</v>
      </c>
    </row>
    <row r="9" spans="1:26" ht="14.25" customHeight="1" x14ac:dyDescent="0.25">
      <c r="A9" s="66" t="s">
        <v>72</v>
      </c>
      <c r="B9" s="67">
        <v>1</v>
      </c>
      <c r="C9" s="68">
        <f t="shared" si="0"/>
        <v>1285.7750000000001</v>
      </c>
    </row>
    <row r="10" spans="1:26" ht="27" customHeight="1" x14ac:dyDescent="0.25">
      <c r="A10" s="69" t="s">
        <v>28</v>
      </c>
      <c r="B10" s="70"/>
      <c r="C10" s="71">
        <f>SUM(C4:C9)</f>
        <v>7714.65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25">
      <c r="A11" s="1"/>
      <c r="B11" s="1"/>
      <c r="C11" s="1"/>
    </row>
    <row r="12" spans="1:26" ht="14.25" customHeight="1" x14ac:dyDescent="0.25">
      <c r="A12" s="1"/>
      <c r="B12" s="1"/>
      <c r="C12" s="1"/>
    </row>
    <row r="13" spans="1:26" ht="14.25" customHeight="1" x14ac:dyDescent="0.25">
      <c r="A13" s="119" t="s">
        <v>102</v>
      </c>
      <c r="B13" s="72"/>
      <c r="C13" s="72"/>
      <c r="D13" s="58"/>
      <c r="E13" s="58"/>
      <c r="F13" s="58"/>
      <c r="G13" s="58"/>
      <c r="H13" s="58"/>
      <c r="I13" s="58"/>
      <c r="J13" s="58"/>
      <c r="K13" s="58"/>
      <c r="L13" s="58"/>
    </row>
    <row r="14" spans="1:26" ht="14.25" customHeight="1" x14ac:dyDescent="0.25"/>
    <row r="15" spans="1:26" ht="14.25" customHeight="1" x14ac:dyDescent="0.25">
      <c r="H15" s="73"/>
    </row>
    <row r="16" spans="1:26" ht="14.25" customHeight="1" x14ac:dyDescent="0.25">
      <c r="C16" s="74"/>
    </row>
    <row r="17" spans="3:3" ht="14.25" customHeight="1" x14ac:dyDescent="0.25">
      <c r="C17" s="75"/>
    </row>
    <row r="18" spans="3:3" ht="14.25" customHeight="1" x14ac:dyDescent="0.25">
      <c r="C18" s="76"/>
    </row>
    <row r="19" spans="3:3" ht="14.25" customHeight="1" x14ac:dyDescent="0.25">
      <c r="C19" s="77"/>
    </row>
    <row r="20" spans="3:3" ht="14.25" customHeight="1" x14ac:dyDescent="0.25">
      <c r="C20" s="74"/>
    </row>
    <row r="21" spans="3:3" ht="14.25" customHeight="1" x14ac:dyDescent="0.25">
      <c r="C21" s="78"/>
    </row>
    <row r="22" spans="3:3" ht="14.25" customHeight="1" x14ac:dyDescent="0.25">
      <c r="C22" s="77"/>
    </row>
    <row r="23" spans="3:3" ht="14.25" customHeight="1" x14ac:dyDescent="0.25">
      <c r="C23" s="77"/>
    </row>
    <row r="24" spans="3:3" ht="14.25" customHeight="1" x14ac:dyDescent="0.25">
      <c r="C24" s="77"/>
    </row>
    <row r="25" spans="3:3" ht="14.25" customHeight="1" x14ac:dyDescent="0.25">
      <c r="C25" s="77"/>
    </row>
    <row r="26" spans="3:3" ht="14.25" customHeight="1" x14ac:dyDescent="0.25">
      <c r="C26" s="78"/>
    </row>
    <row r="27" spans="3:3" ht="14.25" customHeight="1" x14ac:dyDescent="0.25">
      <c r="C27" s="79"/>
    </row>
    <row r="28" spans="3:3" ht="14.25" customHeight="1" x14ac:dyDescent="0.25">
      <c r="C28" s="76"/>
    </row>
    <row r="29" spans="3:3" ht="14.25" customHeight="1" x14ac:dyDescent="0.25"/>
    <row r="30" spans="3:3" ht="14.25" customHeight="1" x14ac:dyDescent="0.25"/>
    <row r="31" spans="3:3" ht="14.25" customHeight="1" x14ac:dyDescent="0.25"/>
    <row r="32" spans="3: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2:C2"/>
  </mergeCells>
  <pageMargins left="0.7" right="0.7" top="0.75" bottom="0.75" header="0" footer="0"/>
  <pageSetup paperSize="9" scale="8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1"/>
  <sheetViews>
    <sheetView tabSelected="1" zoomScale="70" zoomScaleNormal="70" workbookViewId="0">
      <selection activeCell="A25" sqref="A25"/>
    </sheetView>
  </sheetViews>
  <sheetFormatPr defaultColWidth="14.42578125" defaultRowHeight="15" customHeight="1" x14ac:dyDescent="0.25"/>
  <cols>
    <col min="1" max="1" width="89.5703125" customWidth="1"/>
    <col min="2" max="2" width="6.42578125" customWidth="1"/>
    <col min="3" max="3" width="5.5703125" customWidth="1"/>
    <col min="4" max="4" width="10.42578125" customWidth="1"/>
    <col min="5" max="5" width="18.140625" customWidth="1"/>
    <col min="6" max="6" width="19.28515625" customWidth="1"/>
    <col min="7" max="7" width="3.140625" customWidth="1"/>
    <col min="8" max="8" width="8.85546875" customWidth="1"/>
    <col min="9" max="9" width="12.42578125" customWidth="1"/>
    <col min="10" max="10" width="7.42578125" customWidth="1"/>
    <col min="11" max="26" width="8.85546875" customWidth="1"/>
  </cols>
  <sheetData>
    <row r="1" spans="1:26" ht="14.25" customHeight="1" x14ac:dyDescent="0.3">
      <c r="A1" s="221" t="s">
        <v>21</v>
      </c>
      <c r="B1" s="222"/>
      <c r="C1" s="222"/>
      <c r="D1" s="222"/>
      <c r="E1" s="222"/>
      <c r="F1" s="223"/>
      <c r="G1" s="1"/>
      <c r="H1" s="1"/>
      <c r="I1" s="1"/>
      <c r="J1" s="1"/>
    </row>
    <row r="2" spans="1:26" ht="14.25" customHeight="1" x14ac:dyDescent="0.25">
      <c r="A2" s="113" t="s">
        <v>73</v>
      </c>
      <c r="B2" s="80" t="s">
        <v>74</v>
      </c>
      <c r="C2" s="81" t="s">
        <v>75</v>
      </c>
      <c r="D2" s="81" t="s">
        <v>76</v>
      </c>
      <c r="E2" s="81" t="s">
        <v>77</v>
      </c>
      <c r="F2" s="82" t="s">
        <v>53</v>
      </c>
      <c r="G2" s="21"/>
      <c r="H2" s="21"/>
      <c r="I2" s="21"/>
      <c r="J2" s="21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33" customHeight="1" x14ac:dyDescent="0.25">
      <c r="A3" s="114" t="s">
        <v>142</v>
      </c>
      <c r="B3" s="83">
        <v>11</v>
      </c>
      <c r="C3" s="84"/>
      <c r="D3" s="85"/>
      <c r="E3" s="86">
        <v>15.95</v>
      </c>
      <c r="F3" s="87">
        <v>1929.95</v>
      </c>
      <c r="G3" s="1"/>
      <c r="H3" s="1"/>
      <c r="I3" s="115"/>
      <c r="J3" s="1"/>
      <c r="K3" s="58"/>
      <c r="L3" s="58"/>
    </row>
    <row r="4" spans="1:26" ht="17.45" customHeight="1" x14ac:dyDescent="0.25">
      <c r="A4" s="114" t="s">
        <v>139</v>
      </c>
      <c r="B4" s="83">
        <v>2</v>
      </c>
      <c r="C4" s="84"/>
      <c r="D4" s="85"/>
      <c r="E4" s="86">
        <v>15.95</v>
      </c>
      <c r="F4" s="87">
        <v>510.4</v>
      </c>
      <c r="G4" s="1"/>
      <c r="H4" s="1"/>
      <c r="I4" s="115"/>
      <c r="J4" s="1"/>
    </row>
    <row r="5" spans="1:26" ht="14.25" customHeight="1" x14ac:dyDescent="0.25">
      <c r="A5" s="114" t="s">
        <v>140</v>
      </c>
      <c r="B5" s="83">
        <v>1</v>
      </c>
      <c r="C5" s="84"/>
      <c r="D5" s="85"/>
      <c r="E5" s="86">
        <v>15.95</v>
      </c>
      <c r="F5" s="87">
        <v>255.2</v>
      </c>
      <c r="G5" s="1"/>
      <c r="H5" s="1"/>
      <c r="I5" s="115"/>
      <c r="J5" s="1"/>
    </row>
    <row r="6" spans="1:26" ht="30.95" customHeight="1" x14ac:dyDescent="0.25">
      <c r="A6" s="114" t="s">
        <v>78</v>
      </c>
      <c r="B6" s="83">
        <v>11</v>
      </c>
      <c r="C6" s="84"/>
      <c r="D6" s="85"/>
      <c r="E6" s="86">
        <v>15.95</v>
      </c>
      <c r="F6" s="87">
        <v>1403.6</v>
      </c>
      <c r="G6" s="1"/>
      <c r="H6" s="1"/>
      <c r="I6" s="115"/>
      <c r="J6" s="1"/>
    </row>
    <row r="7" spans="1:26" ht="14.25" customHeight="1" x14ac:dyDescent="0.25">
      <c r="A7" s="114" t="s">
        <v>79</v>
      </c>
      <c r="B7" s="83">
        <v>11</v>
      </c>
      <c r="C7" s="84"/>
      <c r="D7" s="85"/>
      <c r="E7" s="86">
        <v>15.95</v>
      </c>
      <c r="F7" s="87">
        <v>3509</v>
      </c>
      <c r="G7" s="1"/>
      <c r="H7" s="1"/>
      <c r="I7" s="115"/>
      <c r="J7" s="1"/>
    </row>
    <row r="8" spans="1:26" ht="14.25" customHeight="1" x14ac:dyDescent="0.25">
      <c r="A8" s="114" t="s">
        <v>141</v>
      </c>
      <c r="B8" s="83">
        <v>2</v>
      </c>
      <c r="C8" s="84"/>
      <c r="D8" s="85"/>
      <c r="E8" s="86">
        <v>15.95</v>
      </c>
      <c r="F8" s="87">
        <v>319</v>
      </c>
      <c r="G8" s="1"/>
      <c r="H8" s="1"/>
      <c r="I8" s="115"/>
      <c r="J8" s="1"/>
    </row>
    <row r="9" spans="1:26" ht="14.25" customHeight="1" x14ac:dyDescent="0.25">
      <c r="A9" s="114" t="s">
        <v>143</v>
      </c>
      <c r="B9" s="83">
        <v>1</v>
      </c>
      <c r="C9" s="84"/>
      <c r="D9" s="85"/>
      <c r="E9" s="86">
        <v>15.95</v>
      </c>
      <c r="F9" s="87">
        <v>638</v>
      </c>
      <c r="G9" s="1"/>
      <c r="H9" s="1"/>
      <c r="I9" s="115"/>
      <c r="J9" s="1"/>
    </row>
    <row r="10" spans="1:26" ht="30" customHeight="1" x14ac:dyDescent="0.25">
      <c r="A10" s="114" t="s">
        <v>144</v>
      </c>
      <c r="B10" s="83">
        <v>1</v>
      </c>
      <c r="C10" s="84"/>
      <c r="D10" s="85"/>
      <c r="E10" s="86">
        <v>15.95</v>
      </c>
      <c r="F10" s="87">
        <v>558.25</v>
      </c>
      <c r="G10" s="1"/>
      <c r="H10" s="1"/>
      <c r="I10" s="115"/>
      <c r="J10" s="1"/>
    </row>
    <row r="11" spans="1:26" ht="14.25" customHeight="1" x14ac:dyDescent="0.25">
      <c r="A11" s="114" t="s">
        <v>145</v>
      </c>
      <c r="B11" s="83">
        <v>1</v>
      </c>
      <c r="C11" s="84"/>
      <c r="D11" s="85"/>
      <c r="E11" s="86">
        <v>15.95</v>
      </c>
      <c r="F11" s="87">
        <v>398.75</v>
      </c>
      <c r="G11" s="1"/>
      <c r="H11" s="1"/>
      <c r="I11" s="115"/>
      <c r="J11" s="1"/>
    </row>
    <row r="12" spans="1:26" ht="14.25" customHeight="1" x14ac:dyDescent="0.25">
      <c r="A12" s="114" t="s">
        <v>146</v>
      </c>
      <c r="B12" s="83">
        <v>2</v>
      </c>
      <c r="C12" s="84"/>
      <c r="D12" s="85">
        <f t="shared" ref="D12:D20" si="0">B12*C12</f>
        <v>0</v>
      </c>
      <c r="E12" s="86">
        <v>15.95</v>
      </c>
      <c r="F12" s="87">
        <v>478.5</v>
      </c>
      <c r="G12" s="1"/>
      <c r="H12" s="1"/>
      <c r="I12" s="115"/>
      <c r="J12" s="1"/>
    </row>
    <row r="13" spans="1:26" ht="23.1" customHeight="1" x14ac:dyDescent="0.25">
      <c r="A13" s="114" t="s">
        <v>147</v>
      </c>
      <c r="B13" s="83">
        <v>1</v>
      </c>
      <c r="C13" s="84"/>
      <c r="D13" s="85"/>
      <c r="E13" s="86">
        <v>15.95</v>
      </c>
      <c r="F13" s="87">
        <v>701.8</v>
      </c>
      <c r="G13" s="1"/>
      <c r="H13" s="1"/>
      <c r="I13" s="115"/>
      <c r="J13" s="1"/>
    </row>
    <row r="14" spans="1:26" ht="14.25" customHeight="1" x14ac:dyDescent="0.25">
      <c r="A14" s="114" t="s">
        <v>148</v>
      </c>
      <c r="B14" s="83">
        <v>1</v>
      </c>
      <c r="C14" s="84"/>
      <c r="D14" s="85"/>
      <c r="E14" s="86">
        <v>15.95</v>
      </c>
      <c r="F14" s="87">
        <v>797.5</v>
      </c>
      <c r="G14" s="1"/>
      <c r="H14" s="1"/>
      <c r="I14" s="115"/>
      <c r="J14" s="1"/>
    </row>
    <row r="15" spans="1:26" ht="27" customHeight="1" x14ac:dyDescent="0.25">
      <c r="A15" s="114" t="s">
        <v>149</v>
      </c>
      <c r="B15" s="83">
        <v>1</v>
      </c>
      <c r="C15" s="84"/>
      <c r="D15" s="85"/>
      <c r="E15" s="86">
        <v>15.95</v>
      </c>
      <c r="F15" s="87">
        <v>701.8</v>
      </c>
      <c r="G15" s="1"/>
      <c r="H15" s="1"/>
      <c r="I15" s="115"/>
      <c r="J15" s="1"/>
    </row>
    <row r="16" spans="1:26" ht="14.25" customHeight="1" x14ac:dyDescent="0.25">
      <c r="A16" s="114" t="s">
        <v>150</v>
      </c>
      <c r="B16" s="83">
        <v>0</v>
      </c>
      <c r="C16" s="84">
        <v>0</v>
      </c>
      <c r="D16" s="85">
        <f t="shared" si="0"/>
        <v>0</v>
      </c>
      <c r="E16" s="86">
        <v>15.95</v>
      </c>
      <c r="F16" s="87">
        <f t="shared" ref="F16:F20" si="1">PRODUCT(D16:E16)</f>
        <v>0</v>
      </c>
      <c r="G16" s="1"/>
      <c r="H16" s="1"/>
      <c r="I16" s="115"/>
      <c r="J16" s="1"/>
    </row>
    <row r="17" spans="1:26" ht="14.25" customHeight="1" x14ac:dyDescent="0.25">
      <c r="A17" s="114" t="s">
        <v>151</v>
      </c>
      <c r="B17" s="83">
        <v>0</v>
      </c>
      <c r="C17" s="84">
        <v>0</v>
      </c>
      <c r="D17" s="85">
        <f t="shared" si="0"/>
        <v>0</v>
      </c>
      <c r="E17" s="86">
        <v>15.95</v>
      </c>
      <c r="F17" s="87">
        <f t="shared" si="1"/>
        <v>0</v>
      </c>
      <c r="G17" s="1"/>
      <c r="H17" s="1"/>
      <c r="I17" s="115"/>
      <c r="J17" s="1"/>
    </row>
    <row r="18" spans="1:26" ht="33.75" customHeight="1" x14ac:dyDescent="0.25">
      <c r="A18" s="114" t="s">
        <v>172</v>
      </c>
      <c r="B18" s="84">
        <v>1</v>
      </c>
      <c r="C18" s="84"/>
      <c r="D18" s="85"/>
      <c r="E18" s="86">
        <v>15.95</v>
      </c>
      <c r="F18" s="87">
        <v>797.5</v>
      </c>
      <c r="G18" s="1"/>
      <c r="H18" s="1"/>
      <c r="I18" s="115"/>
      <c r="J18" s="1"/>
    </row>
    <row r="19" spans="1:26" ht="24.6" customHeight="1" x14ac:dyDescent="0.25">
      <c r="A19" s="114" t="s">
        <v>152</v>
      </c>
      <c r="B19" s="84">
        <v>0</v>
      </c>
      <c r="C19" s="84">
        <v>0</v>
      </c>
      <c r="D19" s="85">
        <f t="shared" si="0"/>
        <v>0</v>
      </c>
      <c r="E19" s="86">
        <v>15.95</v>
      </c>
      <c r="F19" s="87">
        <f t="shared" si="1"/>
        <v>0</v>
      </c>
      <c r="G19" s="1"/>
      <c r="H19" s="1"/>
      <c r="I19" s="115"/>
      <c r="J19" s="1"/>
    </row>
    <row r="20" spans="1:26" ht="15" customHeight="1" x14ac:dyDescent="0.25">
      <c r="A20" s="114" t="s">
        <v>153</v>
      </c>
      <c r="B20" s="85">
        <v>0</v>
      </c>
      <c r="C20" s="85">
        <v>0</v>
      </c>
      <c r="D20" s="85">
        <f t="shared" si="0"/>
        <v>0</v>
      </c>
      <c r="E20" s="86">
        <v>15.95</v>
      </c>
      <c r="F20" s="87">
        <f t="shared" si="1"/>
        <v>0</v>
      </c>
      <c r="G20" s="1"/>
      <c r="H20" s="1"/>
      <c r="I20" s="115"/>
      <c r="J20" s="1"/>
    </row>
    <row r="21" spans="1:26" ht="15.75" customHeight="1" x14ac:dyDescent="0.25">
      <c r="A21" s="114" t="s">
        <v>154</v>
      </c>
      <c r="B21" s="85">
        <v>2</v>
      </c>
      <c r="C21" s="88"/>
      <c r="D21" s="88"/>
      <c r="E21" s="86">
        <v>15.95</v>
      </c>
      <c r="F21" s="87">
        <v>319</v>
      </c>
      <c r="G21" s="1"/>
      <c r="H21" s="1"/>
      <c r="I21" s="115"/>
      <c r="J21" s="1"/>
    </row>
    <row r="22" spans="1:26" ht="14.25" customHeight="1" x14ac:dyDescent="0.25">
      <c r="A22" s="114" t="s">
        <v>80</v>
      </c>
      <c r="B22" s="89"/>
      <c r="C22" s="90"/>
      <c r="D22" s="90"/>
      <c r="E22" s="91"/>
      <c r="F22" s="92">
        <f>SUM(F3:F21)</f>
        <v>13318.249999999998</v>
      </c>
      <c r="G22" s="21"/>
      <c r="H22" s="1"/>
      <c r="I22" s="115"/>
      <c r="J22" s="21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25">
      <c r="A23" s="114" t="s">
        <v>81</v>
      </c>
      <c r="B23" s="94">
        <v>1</v>
      </c>
      <c r="C23" s="95"/>
      <c r="D23" s="95"/>
      <c r="E23" s="96"/>
      <c r="F23" s="87"/>
      <c r="G23" s="1"/>
      <c r="H23" s="1"/>
      <c r="I23" s="115"/>
      <c r="J23" s="1"/>
    </row>
    <row r="24" spans="1:26" ht="14.25" customHeight="1" x14ac:dyDescent="0.25">
      <c r="A24" s="114" t="s">
        <v>170</v>
      </c>
      <c r="B24" s="97">
        <v>1</v>
      </c>
      <c r="C24" s="88">
        <v>0</v>
      </c>
      <c r="D24" s="88">
        <f t="shared" ref="D24:D25" si="2">B24*C24</f>
        <v>0</v>
      </c>
      <c r="E24" s="98"/>
      <c r="F24" s="87">
        <v>900</v>
      </c>
      <c r="G24" s="1"/>
      <c r="H24" s="1"/>
      <c r="I24" s="115"/>
      <c r="J24" s="1"/>
    </row>
    <row r="25" spans="1:26" ht="30.95" customHeight="1" x14ac:dyDescent="0.25">
      <c r="A25" s="114" t="s">
        <v>171</v>
      </c>
      <c r="B25" s="85">
        <v>1</v>
      </c>
      <c r="C25" s="88">
        <v>0</v>
      </c>
      <c r="D25" s="88">
        <f t="shared" si="2"/>
        <v>0</v>
      </c>
      <c r="E25" s="98"/>
      <c r="F25" s="87">
        <v>899</v>
      </c>
      <c r="G25" s="1"/>
      <c r="H25" s="1"/>
      <c r="I25" s="116"/>
      <c r="J25" s="1"/>
    </row>
    <row r="26" spans="1:26" ht="14.25" customHeight="1" x14ac:dyDescent="0.25">
      <c r="A26" s="207" t="s">
        <v>135</v>
      </c>
      <c r="B26" s="85">
        <v>1</v>
      </c>
      <c r="C26" s="88">
        <v>0</v>
      </c>
      <c r="D26" s="88">
        <v>0</v>
      </c>
      <c r="E26" s="98"/>
      <c r="F26" s="208">
        <v>466</v>
      </c>
      <c r="G26" s="1"/>
      <c r="H26" s="1"/>
      <c r="I26" s="1"/>
      <c r="J26" s="1"/>
    </row>
    <row r="27" spans="1:26" ht="14.25" customHeight="1" x14ac:dyDescent="0.25">
      <c r="A27" s="114" t="s">
        <v>82</v>
      </c>
      <c r="B27" s="89"/>
      <c r="C27" s="89"/>
      <c r="D27" s="89"/>
      <c r="E27" s="99"/>
      <c r="F27" s="100">
        <f>SUM(F24:F26)</f>
        <v>2265</v>
      </c>
      <c r="G27" s="21"/>
      <c r="H27" s="21"/>
      <c r="I27" s="93"/>
      <c r="J27" s="21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9.5" customHeight="1" x14ac:dyDescent="0.25">
      <c r="A28" s="114" t="s">
        <v>83</v>
      </c>
      <c r="B28" s="85"/>
      <c r="C28" s="85"/>
      <c r="D28" s="85"/>
      <c r="E28" s="85"/>
      <c r="F28" s="100">
        <f>F22+F27</f>
        <v>15583.249999999998</v>
      </c>
      <c r="G28" s="1"/>
      <c r="H28" s="1"/>
      <c r="I28" s="1"/>
      <c r="J28" s="1"/>
    </row>
    <row r="29" spans="1:26" ht="14.25" customHeight="1" x14ac:dyDescent="0.25">
      <c r="A29" s="101"/>
      <c r="B29" s="101"/>
      <c r="C29" s="101"/>
      <c r="D29" s="101"/>
      <c r="E29" s="101"/>
      <c r="F29" s="101"/>
      <c r="G29" s="1"/>
      <c r="H29" s="1"/>
      <c r="I29" s="1"/>
      <c r="J29" s="1"/>
    </row>
    <row r="30" spans="1:26" ht="14.25" customHeight="1" x14ac:dyDescent="0.25">
      <c r="A30" s="118" t="s">
        <v>102</v>
      </c>
      <c r="B30" s="101"/>
      <c r="C30" s="101"/>
      <c r="D30" s="101"/>
      <c r="E30" s="101"/>
      <c r="F30" s="117"/>
      <c r="G30" s="1"/>
      <c r="H30" s="1"/>
      <c r="I30" s="1"/>
      <c r="J30" s="1"/>
    </row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1">
    <mergeCell ref="A1:F1"/>
  </mergeCells>
  <pageMargins left="0.70866141732283472" right="0.70866141732283472" top="0.74803149606299213" bottom="0.74803149606299213" header="0" footer="0"/>
  <pageSetup paperSize="9" scale="6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zoomScale="94" zoomScaleNormal="94" workbookViewId="0">
      <selection activeCell="D12" sqref="D12"/>
    </sheetView>
  </sheetViews>
  <sheetFormatPr defaultColWidth="14.42578125" defaultRowHeight="15" customHeight="1" x14ac:dyDescent="0.25"/>
  <cols>
    <col min="1" max="1" width="124.5703125" customWidth="1"/>
    <col min="2" max="3" width="8.85546875" customWidth="1"/>
    <col min="4" max="4" width="12.140625" customWidth="1"/>
    <col min="5" max="5" width="22.42578125" customWidth="1"/>
    <col min="6" max="6" width="22.85546875" customWidth="1"/>
    <col min="7" max="26" width="8.85546875" customWidth="1"/>
  </cols>
  <sheetData>
    <row r="1" spans="1:26" ht="32.1" customHeight="1" thickTop="1" thickBot="1" x14ac:dyDescent="0.35">
      <c r="A1" s="221" t="s">
        <v>20</v>
      </c>
      <c r="B1" s="222"/>
      <c r="C1" s="222"/>
      <c r="D1" s="222"/>
      <c r="E1" s="222"/>
      <c r="F1" s="223"/>
    </row>
    <row r="2" spans="1:26" ht="24" customHeight="1" thickTop="1" x14ac:dyDescent="0.25">
      <c r="A2" s="124" t="s">
        <v>73</v>
      </c>
      <c r="B2" s="125" t="s">
        <v>74</v>
      </c>
      <c r="C2" s="125" t="s">
        <v>75</v>
      </c>
      <c r="D2" s="125" t="s">
        <v>76</v>
      </c>
      <c r="E2" s="125" t="s">
        <v>77</v>
      </c>
      <c r="F2" s="126" t="s">
        <v>53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2.5" customHeight="1" x14ac:dyDescent="0.25">
      <c r="A3" s="127" t="s">
        <v>84</v>
      </c>
      <c r="B3" s="121">
        <v>14</v>
      </c>
      <c r="C3" s="121"/>
      <c r="D3" s="121">
        <f t="shared" ref="D3:D12" si="0">B3*C3</f>
        <v>0</v>
      </c>
      <c r="E3" s="128">
        <v>15.95</v>
      </c>
      <c r="F3" s="122">
        <v>893.2</v>
      </c>
    </row>
    <row r="4" spans="1:26" ht="20.25" customHeight="1" x14ac:dyDescent="0.25">
      <c r="A4" s="129" t="s">
        <v>85</v>
      </c>
      <c r="B4" s="121">
        <v>8</v>
      </c>
      <c r="C4" s="121"/>
      <c r="D4" s="121">
        <f t="shared" si="0"/>
        <v>0</v>
      </c>
      <c r="E4" s="128">
        <v>15.95</v>
      </c>
      <c r="F4" s="122">
        <v>1531.2</v>
      </c>
    </row>
    <row r="5" spans="1:26" ht="14.1" customHeight="1" x14ac:dyDescent="0.25">
      <c r="A5" s="127" t="s">
        <v>86</v>
      </c>
      <c r="B5" s="121">
        <v>14</v>
      </c>
      <c r="C5" s="121"/>
      <c r="D5" s="121">
        <f t="shared" si="0"/>
        <v>0</v>
      </c>
      <c r="E5" s="128">
        <v>15.95</v>
      </c>
      <c r="F5" s="122">
        <v>1786.4</v>
      </c>
    </row>
    <row r="6" spans="1:26" ht="27" customHeight="1" x14ac:dyDescent="0.25">
      <c r="A6" s="127" t="s">
        <v>155</v>
      </c>
      <c r="B6" s="121">
        <v>6</v>
      </c>
      <c r="C6" s="121"/>
      <c r="D6" s="121">
        <f t="shared" si="0"/>
        <v>0</v>
      </c>
      <c r="E6" s="128">
        <v>15.95</v>
      </c>
      <c r="F6" s="122">
        <v>1148.4000000000001</v>
      </c>
    </row>
    <row r="7" spans="1:26" ht="20.45" customHeight="1" x14ac:dyDescent="0.25">
      <c r="A7" s="127" t="s">
        <v>156</v>
      </c>
      <c r="B7" s="121">
        <v>1</v>
      </c>
      <c r="C7" s="121"/>
      <c r="D7" s="121">
        <f t="shared" si="0"/>
        <v>0</v>
      </c>
      <c r="E7" s="128">
        <v>15.95</v>
      </c>
      <c r="F7" s="122">
        <v>239.25</v>
      </c>
    </row>
    <row r="8" spans="1:26" ht="27.95" customHeight="1" x14ac:dyDescent="0.25">
      <c r="A8" s="127" t="s">
        <v>157</v>
      </c>
      <c r="B8" s="121">
        <v>6</v>
      </c>
      <c r="C8" s="121"/>
      <c r="D8" s="121">
        <f t="shared" si="0"/>
        <v>0</v>
      </c>
      <c r="E8" s="128">
        <v>15.95</v>
      </c>
      <c r="F8" s="122">
        <v>669.9</v>
      </c>
    </row>
    <row r="9" spans="1:26" ht="15" customHeight="1" x14ac:dyDescent="0.25">
      <c r="A9" s="127" t="s">
        <v>158</v>
      </c>
      <c r="B9" s="121">
        <v>0</v>
      </c>
      <c r="C9" s="121">
        <v>0</v>
      </c>
      <c r="D9" s="121">
        <f t="shared" si="0"/>
        <v>0</v>
      </c>
      <c r="E9" s="128">
        <v>15.95</v>
      </c>
      <c r="F9" s="122">
        <f t="shared" ref="F9" si="1">PRODUCT(D9:E9)</f>
        <v>0</v>
      </c>
    </row>
    <row r="10" spans="1:26" ht="15.75" customHeight="1" x14ac:dyDescent="0.25">
      <c r="A10" s="127" t="s">
        <v>159</v>
      </c>
      <c r="B10" s="121">
        <v>1</v>
      </c>
      <c r="C10" s="121"/>
      <c r="D10" s="121">
        <f t="shared" si="0"/>
        <v>0</v>
      </c>
      <c r="E10" s="128">
        <v>15.95</v>
      </c>
      <c r="F10" s="122">
        <v>1419.55</v>
      </c>
    </row>
    <row r="11" spans="1:26" ht="15.75" customHeight="1" x14ac:dyDescent="0.25">
      <c r="A11" s="127" t="s">
        <v>160</v>
      </c>
      <c r="B11" s="121">
        <v>1</v>
      </c>
      <c r="C11" s="121"/>
      <c r="D11" s="121">
        <f t="shared" si="0"/>
        <v>0</v>
      </c>
      <c r="E11" s="128">
        <v>15.95</v>
      </c>
      <c r="F11" s="122">
        <v>638</v>
      </c>
    </row>
    <row r="12" spans="1:26" ht="18" customHeight="1" x14ac:dyDescent="0.25">
      <c r="A12" s="127" t="s">
        <v>161</v>
      </c>
      <c r="B12" s="121">
        <v>1</v>
      </c>
      <c r="C12" s="121"/>
      <c r="D12" s="121">
        <f t="shared" si="0"/>
        <v>0</v>
      </c>
      <c r="E12" s="128">
        <v>15.95</v>
      </c>
      <c r="F12" s="122">
        <v>366.85</v>
      </c>
    </row>
    <row r="13" spans="1:26" ht="14.25" customHeight="1" thickBot="1" x14ac:dyDescent="0.3">
      <c r="A13" s="130" t="s">
        <v>87</v>
      </c>
      <c r="B13" s="131"/>
      <c r="C13" s="131"/>
      <c r="D13" s="131"/>
      <c r="E13" s="131"/>
      <c r="F13" s="132">
        <f>SUM(F3:F12)</f>
        <v>8692.7500000000018</v>
      </c>
    </row>
    <row r="14" spans="1:26" ht="14.25" customHeight="1" thickTop="1" x14ac:dyDescent="0.25">
      <c r="A14" s="120"/>
      <c r="B14" s="101"/>
      <c r="C14" s="101"/>
      <c r="D14" s="101"/>
      <c r="E14" s="101"/>
      <c r="F14" s="101"/>
    </row>
    <row r="15" spans="1:26" ht="14.25" customHeight="1" x14ac:dyDescent="0.25">
      <c r="A15" s="120"/>
      <c r="B15" s="101"/>
      <c r="C15" s="101"/>
      <c r="D15" s="101"/>
      <c r="E15" s="101"/>
      <c r="F15" s="117"/>
    </row>
    <row r="16" spans="1:26" ht="14.25" customHeight="1" x14ac:dyDescent="0.25">
      <c r="A16" s="120" t="s">
        <v>102</v>
      </c>
      <c r="B16" s="101"/>
      <c r="C16" s="101"/>
      <c r="D16" s="101"/>
      <c r="E16" s="101"/>
      <c r="F16" s="101"/>
    </row>
    <row r="17" spans="6:6" ht="14.25" customHeight="1" x14ac:dyDescent="0.25">
      <c r="F17" s="102"/>
    </row>
    <row r="18" spans="6:6" ht="14.25" customHeight="1" x14ac:dyDescent="0.25"/>
    <row r="19" spans="6:6" ht="14.25" customHeight="1" x14ac:dyDescent="0.25"/>
    <row r="20" spans="6:6" ht="14.25" customHeight="1" x14ac:dyDescent="0.25"/>
    <row r="21" spans="6:6" ht="14.25" customHeight="1" x14ac:dyDescent="0.25"/>
    <row r="22" spans="6:6" ht="14.25" customHeight="1" x14ac:dyDescent="0.25"/>
    <row r="23" spans="6:6" ht="14.25" customHeight="1" x14ac:dyDescent="0.25"/>
    <row r="24" spans="6:6" ht="14.25" customHeight="1" x14ac:dyDescent="0.25"/>
    <row r="25" spans="6:6" ht="14.25" customHeight="1" x14ac:dyDescent="0.25"/>
    <row r="26" spans="6:6" ht="14.25" customHeight="1" x14ac:dyDescent="0.25"/>
    <row r="27" spans="6:6" ht="14.25" customHeight="1" x14ac:dyDescent="0.25"/>
    <row r="28" spans="6:6" ht="14.25" customHeight="1" x14ac:dyDescent="0.25"/>
    <row r="29" spans="6:6" ht="14.25" customHeight="1" x14ac:dyDescent="0.25"/>
    <row r="30" spans="6:6" ht="14.25" customHeight="1" x14ac:dyDescent="0.25"/>
    <row r="31" spans="6:6" ht="14.25" customHeight="1" x14ac:dyDescent="0.25"/>
    <row r="32" spans="6: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F1"/>
  </mergeCells>
  <pageMargins left="0.70866141732283472" right="0.70866141732283472" top="0.74803149606299213" bottom="0.74803149606299213" header="0" footer="0"/>
  <pageSetup paperSize="9" scale="6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selection activeCell="E16" sqref="E16"/>
    </sheetView>
  </sheetViews>
  <sheetFormatPr defaultColWidth="14.42578125" defaultRowHeight="15" customHeight="1" x14ac:dyDescent="0.25"/>
  <cols>
    <col min="1" max="1" width="97.85546875" customWidth="1"/>
    <col min="2" max="3" width="8.85546875" customWidth="1"/>
    <col min="4" max="4" width="12.42578125" customWidth="1"/>
    <col min="5" max="5" width="22" customWidth="1"/>
    <col min="6" max="6" width="19.85546875" customWidth="1"/>
    <col min="7" max="7" width="4" customWidth="1"/>
    <col min="8" max="8" width="8.85546875" customWidth="1"/>
    <col min="9" max="9" width="12.42578125" customWidth="1"/>
    <col min="10" max="26" width="8.85546875" customWidth="1"/>
  </cols>
  <sheetData>
    <row r="1" spans="1:26" ht="27.95" customHeight="1" thickTop="1" thickBot="1" x14ac:dyDescent="0.35">
      <c r="A1" s="221" t="s">
        <v>22</v>
      </c>
      <c r="B1" s="222"/>
      <c r="C1" s="222"/>
      <c r="D1" s="222"/>
      <c r="E1" s="222"/>
      <c r="F1" s="223"/>
    </row>
    <row r="2" spans="1:26" ht="14.25" customHeight="1" thickTop="1" x14ac:dyDescent="0.25">
      <c r="A2" s="124" t="s">
        <v>73</v>
      </c>
      <c r="B2" s="125" t="s">
        <v>74</v>
      </c>
      <c r="C2" s="125" t="s">
        <v>75</v>
      </c>
      <c r="D2" s="125" t="s">
        <v>76</v>
      </c>
      <c r="E2" s="125" t="s">
        <v>77</v>
      </c>
      <c r="F2" s="126" t="s">
        <v>53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 x14ac:dyDescent="0.25">
      <c r="A3" s="139" t="s">
        <v>88</v>
      </c>
      <c r="B3" s="121">
        <v>1</v>
      </c>
      <c r="C3" s="121"/>
      <c r="D3" s="121">
        <f t="shared" ref="D3:D15" si="0">B3*C3</f>
        <v>0</v>
      </c>
      <c r="E3" s="128">
        <v>13.75</v>
      </c>
      <c r="F3" s="122">
        <v>825</v>
      </c>
    </row>
    <row r="4" spans="1:26" ht="14.25" customHeight="1" x14ac:dyDescent="0.25">
      <c r="A4" s="139" t="s">
        <v>89</v>
      </c>
      <c r="B4" s="121">
        <v>24</v>
      </c>
      <c r="C4" s="121"/>
      <c r="D4" s="121">
        <f t="shared" si="0"/>
        <v>0</v>
      </c>
      <c r="E4" s="128">
        <v>13.75</v>
      </c>
      <c r="F4" s="122">
        <v>1320</v>
      </c>
    </row>
    <row r="5" spans="1:26" ht="16.5" customHeight="1" x14ac:dyDescent="0.25">
      <c r="A5" s="139" t="s">
        <v>90</v>
      </c>
      <c r="B5" s="121">
        <v>24</v>
      </c>
      <c r="C5" s="121"/>
      <c r="D5" s="121">
        <f t="shared" si="0"/>
        <v>0</v>
      </c>
      <c r="E5" s="128">
        <v>13.75</v>
      </c>
      <c r="F5" s="122">
        <v>1320</v>
      </c>
    </row>
    <row r="6" spans="1:26" ht="14.25" customHeight="1" x14ac:dyDescent="0.25">
      <c r="A6" s="140" t="s">
        <v>162</v>
      </c>
      <c r="B6" s="121">
        <v>6</v>
      </c>
      <c r="C6" s="121"/>
      <c r="D6" s="121">
        <f t="shared" si="0"/>
        <v>0</v>
      </c>
      <c r="E6" s="128">
        <v>13.75</v>
      </c>
      <c r="F6" s="122">
        <v>825</v>
      </c>
    </row>
    <row r="7" spans="1:26" ht="14.25" customHeight="1" x14ac:dyDescent="0.25">
      <c r="A7" s="139" t="s">
        <v>91</v>
      </c>
      <c r="B7" s="121">
        <v>24</v>
      </c>
      <c r="C7" s="121"/>
      <c r="D7" s="121">
        <f t="shared" si="0"/>
        <v>0</v>
      </c>
      <c r="E7" s="128">
        <v>13.75</v>
      </c>
      <c r="F7" s="122">
        <v>1320</v>
      </c>
    </row>
    <row r="8" spans="1:26" ht="14.25" customHeight="1" x14ac:dyDescent="0.25">
      <c r="A8" s="139" t="s">
        <v>163</v>
      </c>
      <c r="B8" s="121">
        <v>3</v>
      </c>
      <c r="C8" s="121"/>
      <c r="D8" s="121">
        <f t="shared" si="0"/>
        <v>0</v>
      </c>
      <c r="E8" s="128">
        <v>13.75</v>
      </c>
      <c r="F8" s="122">
        <v>330</v>
      </c>
    </row>
    <row r="9" spans="1:26" ht="14.25" customHeight="1" x14ac:dyDescent="0.25">
      <c r="A9" s="139" t="s">
        <v>164</v>
      </c>
      <c r="B9" s="121">
        <v>2</v>
      </c>
      <c r="C9" s="121"/>
      <c r="D9" s="121">
        <f t="shared" si="0"/>
        <v>0</v>
      </c>
      <c r="E9" s="128">
        <v>13.75</v>
      </c>
      <c r="F9" s="122">
        <v>330</v>
      </c>
    </row>
    <row r="10" spans="1:26" ht="14.25" customHeight="1" x14ac:dyDescent="0.25">
      <c r="A10" s="139" t="s">
        <v>165</v>
      </c>
      <c r="B10" s="121">
        <v>2</v>
      </c>
      <c r="C10" s="121"/>
      <c r="D10" s="121">
        <f t="shared" si="0"/>
        <v>0</v>
      </c>
      <c r="E10" s="128">
        <v>13.75</v>
      </c>
      <c r="F10" s="122">
        <v>687.5</v>
      </c>
    </row>
    <row r="11" spans="1:26" ht="14.25" customHeight="1" x14ac:dyDescent="0.25">
      <c r="A11" s="139" t="s">
        <v>92</v>
      </c>
      <c r="B11" s="121">
        <v>24</v>
      </c>
      <c r="C11" s="121"/>
      <c r="D11" s="121">
        <f t="shared" si="0"/>
        <v>0</v>
      </c>
      <c r="E11" s="128">
        <v>13.75</v>
      </c>
      <c r="F11" s="122">
        <v>1320</v>
      </c>
    </row>
    <row r="12" spans="1:26" ht="14.25" customHeight="1" x14ac:dyDescent="0.25">
      <c r="A12" s="139" t="s">
        <v>166</v>
      </c>
      <c r="B12" s="121">
        <v>1</v>
      </c>
      <c r="C12" s="121"/>
      <c r="D12" s="121">
        <f t="shared" si="0"/>
        <v>0</v>
      </c>
      <c r="E12" s="128">
        <v>13.75</v>
      </c>
      <c r="F12" s="122">
        <v>825</v>
      </c>
    </row>
    <row r="13" spans="1:26" ht="14.25" customHeight="1" x14ac:dyDescent="0.25">
      <c r="A13" s="139" t="s">
        <v>168</v>
      </c>
      <c r="B13" s="121">
        <v>1</v>
      </c>
      <c r="C13" s="121"/>
      <c r="D13" s="121">
        <f t="shared" si="0"/>
        <v>0</v>
      </c>
      <c r="E13" s="128">
        <v>13.75</v>
      </c>
      <c r="F13" s="122">
        <v>618.75</v>
      </c>
    </row>
    <row r="14" spans="1:26" ht="14.25" customHeight="1" x14ac:dyDescent="0.25">
      <c r="A14" s="139" t="s">
        <v>169</v>
      </c>
      <c r="B14" s="121">
        <v>2</v>
      </c>
      <c r="C14" s="121"/>
      <c r="D14" s="121">
        <f t="shared" si="0"/>
        <v>0</v>
      </c>
      <c r="E14" s="128">
        <v>13.75</v>
      </c>
      <c r="F14" s="122">
        <v>1650</v>
      </c>
    </row>
    <row r="15" spans="1:26" ht="14.25" customHeight="1" x14ac:dyDescent="0.25">
      <c r="A15" s="139" t="s">
        <v>167</v>
      </c>
      <c r="B15" s="121">
        <v>1</v>
      </c>
      <c r="C15" s="121"/>
      <c r="D15" s="121">
        <f t="shared" si="0"/>
        <v>0</v>
      </c>
      <c r="E15" s="128">
        <v>13.75</v>
      </c>
      <c r="F15" s="122">
        <v>247.5</v>
      </c>
    </row>
    <row r="16" spans="1:26" ht="20.25" customHeight="1" x14ac:dyDescent="0.25">
      <c r="A16" s="133" t="s">
        <v>93</v>
      </c>
      <c r="B16" s="134"/>
      <c r="C16" s="134"/>
      <c r="D16" s="134"/>
      <c r="E16" s="137"/>
      <c r="F16" s="135">
        <f>SUM(F3:F15)</f>
        <v>11618.75</v>
      </c>
      <c r="G16" s="17"/>
      <c r="H16" s="17"/>
      <c r="I16" s="61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8.75" customHeight="1" x14ac:dyDescent="0.25">
      <c r="A17" s="136" t="s">
        <v>94</v>
      </c>
      <c r="B17" s="134"/>
      <c r="C17" s="134"/>
      <c r="D17" s="134"/>
      <c r="E17" s="137"/>
      <c r="F17" s="123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136" t="s">
        <v>95</v>
      </c>
      <c r="B18" s="134"/>
      <c r="C18" s="134"/>
      <c r="D18" s="134"/>
      <c r="E18" s="137"/>
      <c r="F18" s="123"/>
      <c r="I18" s="147"/>
    </row>
    <row r="19" spans="1:26" ht="14.25" customHeight="1" x14ac:dyDescent="0.25">
      <c r="A19" s="139" t="s">
        <v>96</v>
      </c>
      <c r="B19" s="121">
        <v>2</v>
      </c>
      <c r="C19" s="138">
        <v>0</v>
      </c>
      <c r="D19" s="138">
        <f>B19*C19</f>
        <v>0</v>
      </c>
      <c r="E19" s="141"/>
      <c r="F19" s="142">
        <v>600</v>
      </c>
    </row>
    <row r="20" spans="1:26" ht="14.25" customHeight="1" x14ac:dyDescent="0.25">
      <c r="A20" s="139" t="s">
        <v>97</v>
      </c>
      <c r="B20" s="121">
        <v>3</v>
      </c>
      <c r="C20" s="138">
        <v>0</v>
      </c>
      <c r="D20" s="138">
        <v>0</v>
      </c>
      <c r="E20" s="141">
        <v>0</v>
      </c>
      <c r="F20" s="142">
        <v>900</v>
      </c>
    </row>
    <row r="21" spans="1:26" ht="14.25" customHeight="1" x14ac:dyDescent="0.25">
      <c r="A21" s="139" t="s">
        <v>98</v>
      </c>
      <c r="B21" s="121">
        <v>3</v>
      </c>
      <c r="C21" s="138">
        <v>0</v>
      </c>
      <c r="D21" s="138">
        <f>B21*C21</f>
        <v>0</v>
      </c>
      <c r="E21" s="141">
        <v>0</v>
      </c>
      <c r="F21" s="142">
        <v>900</v>
      </c>
    </row>
    <row r="22" spans="1:26" ht="14.25" customHeight="1" x14ac:dyDescent="0.25">
      <c r="A22" s="139" t="s">
        <v>99</v>
      </c>
      <c r="B22" s="121">
        <v>3</v>
      </c>
      <c r="C22" s="138">
        <v>0</v>
      </c>
      <c r="D22" s="138">
        <v>0</v>
      </c>
      <c r="E22" s="141">
        <v>0</v>
      </c>
      <c r="F22" s="142">
        <v>900</v>
      </c>
    </row>
    <row r="23" spans="1:26" ht="14.25" customHeight="1" x14ac:dyDescent="0.25">
      <c r="A23" s="133" t="s">
        <v>100</v>
      </c>
      <c r="B23" s="138"/>
      <c r="C23" s="138"/>
      <c r="D23" s="138"/>
      <c r="E23" s="138"/>
      <c r="F23" s="143">
        <f>SUM(F19:F22)</f>
        <v>3300</v>
      </c>
      <c r="I23" s="59"/>
    </row>
    <row r="24" spans="1:26" ht="21.75" customHeight="1" thickBot="1" x14ac:dyDescent="0.3">
      <c r="A24" s="144" t="s">
        <v>101</v>
      </c>
      <c r="B24" s="145"/>
      <c r="C24" s="145"/>
      <c r="D24" s="145"/>
      <c r="E24" s="145"/>
      <c r="F24" s="146">
        <f>SUM(F16+F23)</f>
        <v>14918.75</v>
      </c>
    </row>
    <row r="25" spans="1:26" ht="14.25" customHeight="1" thickTop="1" x14ac:dyDescent="0.25">
      <c r="A25" s="101"/>
      <c r="B25" s="101"/>
      <c r="C25" s="101"/>
      <c r="D25" s="101"/>
      <c r="E25" s="101"/>
      <c r="F25" s="117"/>
    </row>
    <row r="26" spans="1:26" ht="14.25" customHeight="1" x14ac:dyDescent="0.25">
      <c r="A26" s="101" t="s">
        <v>35</v>
      </c>
      <c r="B26" s="101"/>
      <c r="C26" s="101"/>
      <c r="D26" s="101"/>
      <c r="E26" s="101"/>
      <c r="F26" s="101"/>
    </row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F1"/>
  </mergeCells>
  <pageMargins left="0.70866141732283472" right="0.70866141732283472" top="0.74803149606299213" bottom="0.74803149606299213" header="0" footer="0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RIEPILOGO</vt:lpstr>
      <vt:lpstr>DOCENTI</vt:lpstr>
      <vt:lpstr>FUNZ.STRUMENTALI</vt:lpstr>
      <vt:lpstr>ASSISTENTI AMMINISTRATIVI</vt:lpstr>
      <vt:lpstr>ASSISTENTI TECNICI</vt:lpstr>
      <vt:lpstr>COLLABORATORI SCOLASTICI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Luppi</dc:creator>
  <cp:lastModifiedBy>Giorgio Bortolo Rossato</cp:lastModifiedBy>
  <cp:lastPrinted>2024-06-17T06:33:17Z</cp:lastPrinted>
  <dcterms:created xsi:type="dcterms:W3CDTF">2019-11-16T10:03:13Z</dcterms:created>
  <dcterms:modified xsi:type="dcterms:W3CDTF">2024-06-18T12:22:05Z</dcterms:modified>
</cp:coreProperties>
</file>